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7" sheetId="1" r:id="rId1"/>
    <sheet name="ПР 6  2011-2014" sheetId="2" r:id="rId2"/>
  </sheets>
  <definedNames>
    <definedName name="_xlnm.Print_Area" localSheetId="0">'ПР 7'!$A$1:$P$98</definedName>
  </definedNames>
  <calcPr fullCalcOnLoad="1"/>
</workbook>
</file>

<file path=xl/sharedStrings.xml><?xml version="1.0" encoding="utf-8"?>
<sst xmlns="http://schemas.openxmlformats.org/spreadsheetml/2006/main" count="344" uniqueCount="182">
  <si>
    <t>ФБ</t>
  </si>
  <si>
    <t>ОБ</t>
  </si>
  <si>
    <t>МБ</t>
  </si>
  <si>
    <t>Освоено на начало текущего финансового года,тыс. руб.</t>
  </si>
  <si>
    <t xml:space="preserve">Фактически профинансировано в текущем финансовом году, тыс. руб. </t>
  </si>
  <si>
    <t xml:space="preserve">Фактически освоено в текущем финансовом году, тыс. руб. </t>
  </si>
  <si>
    <t>Направления расходов</t>
  </si>
  <si>
    <t>№</t>
  </si>
  <si>
    <t xml:space="preserve">Кривошеинское СП </t>
  </si>
  <si>
    <t>Володинское СП</t>
  </si>
  <si>
    <t xml:space="preserve">Красноярское СП </t>
  </si>
  <si>
    <t xml:space="preserve">Петровское СП </t>
  </si>
  <si>
    <t xml:space="preserve">Пудовское СП </t>
  </si>
  <si>
    <t xml:space="preserve">Новокривошеинское СП </t>
  </si>
  <si>
    <t xml:space="preserve">Иштанское СП </t>
  </si>
  <si>
    <t xml:space="preserve">Установка приборов учета </t>
  </si>
  <si>
    <r>
      <t>Планируемый объем финансирования программы на</t>
    </r>
    <r>
      <rPr>
        <b/>
        <u val="single"/>
        <sz val="12"/>
        <rFont val="Times New Roman"/>
        <family val="1"/>
      </rPr>
      <t xml:space="preserve"> 2013год</t>
    </r>
    <r>
      <rPr>
        <sz val="12"/>
        <rFont val="Times New Roman"/>
        <family val="1"/>
      </rPr>
      <t>, тыс. руб.</t>
    </r>
  </si>
  <si>
    <t xml:space="preserve">Всего </t>
  </si>
  <si>
    <t>Подпрограмма "Школьное окно"</t>
  </si>
  <si>
    <t>Обучение специалистов БУ и ОМС</t>
  </si>
  <si>
    <t>Установка ПУ в зданиях бюджетных учреждений района в 2011г</t>
  </si>
  <si>
    <t>Обучение специалистов Володинского СП в 2011г</t>
  </si>
  <si>
    <t>Проведение энергообследования БУ в 2011г</t>
  </si>
  <si>
    <t>Приобретение и установка энергосберегающих ламп накаливания в зданиях БУ в 2011</t>
  </si>
  <si>
    <t>Установка энергосберегающих ламп</t>
  </si>
  <si>
    <t>Замена ламп уличного освещения на светодиодные лампы в Иштанском СП в 2011г</t>
  </si>
  <si>
    <t>Установка новой водогрейной котельной в с. Новокривошеино ул. Школьная,2 в 2011г</t>
  </si>
  <si>
    <t>Приобретение экономического котла в здании СДК с. Красный Яр в 2011г</t>
  </si>
  <si>
    <t>Ремонт теплосетей в с. Красный Яр -150м (утепление спематериалом) в 2011г</t>
  </si>
  <si>
    <t>Проведение энергообследования БУ в 2012г</t>
  </si>
  <si>
    <t xml:space="preserve">Энергетическое обследование </t>
  </si>
  <si>
    <t>Э/обследование здания Красноярской школы в 2012</t>
  </si>
  <si>
    <t>Установка ПУ в зданиях бюджетных учреждений района в 2012г</t>
  </si>
  <si>
    <t>Модернизация уличного освещения Володинского СП: переоборудование светильников уличного освещения  с установкой в них энергосберегающих ламп  в с. Володино  в 2012</t>
  </si>
  <si>
    <t>Разработка ПСД и Строительство блочно- модульной газовой котельной №2 с. Кривошеино ул. Зеленая,42 в 2012</t>
  </si>
  <si>
    <t>Установка преобразователей частоты  серии VSC на водозаборных скважинах по адресу : с. Кривошеино ул. Артельная, ул. Тракторная, с. Жуково ул Советская в 2012 г</t>
  </si>
  <si>
    <t>Изготовление проектов схем теплоснабжения МО Красноярское СП в 2011г</t>
  </si>
  <si>
    <t xml:space="preserve">Ремонт водогрейной котельной  в части установки новой водогрейной котельной, которая является  АИТом и находится по адресу : с. Новокривошеино ул.Школьная,2 (школа)   в 2012г </t>
  </si>
  <si>
    <t>Установка электронного преобразователя солей жесткости "Термит" 2ед. В 2012 г</t>
  </si>
  <si>
    <t>Модернизация уличного освещения СП в 2012г</t>
  </si>
  <si>
    <t>Всего</t>
  </si>
  <si>
    <t>Установка АИТа  здания Д/сад  с. Пудовка ул. Центральная,62       Установка АИТа здания школы  с. Пудовка ул.Гагарина,1а    в 2012г</t>
  </si>
  <si>
    <t>Энергоаудит уличного освещения   Цель : выявить проблемные зоны, размер потери электрической энергии в 2012</t>
  </si>
  <si>
    <t xml:space="preserve">Модернизация региональной системы общего образования </t>
  </si>
  <si>
    <t xml:space="preserve">МБУК Кривошеинская МЦКС в 2012 </t>
  </si>
  <si>
    <t xml:space="preserve">Модернизация региональной системы общего образования  в 2012 </t>
  </si>
  <si>
    <t xml:space="preserve">Установка оконных блоков в БУ образования в 2012г </t>
  </si>
  <si>
    <t xml:space="preserve">Проведение ремонтно-востановительных работ на водогрейной котельной, которая является АИТом и находится по адресу  с. Новокривошеино, ул. Советская ,1 а (реабилит центр)   в 2012 </t>
  </si>
  <si>
    <t>Разработка ПСД на реконструкцию котельной №1 и тепловых сетей котельной с. Кривошеино  в 2013</t>
  </si>
  <si>
    <t>Строительство модульной газовой котельной по пер. Безымянный, 1а  в с. Кривошеино в 2013г</t>
  </si>
  <si>
    <t>Модернизация уличного освещения Володинского СП: переоборудование светильников уличного освещения  с установкой в них энергосберегающих ламп  в с. Володино в 2013г</t>
  </si>
  <si>
    <t>Модернизация уличного освещения с. Красный Яр  в 2013</t>
  </si>
  <si>
    <t xml:space="preserve">Техническое перевооружение газовой котельной в с. Володино ул.Молодежная,6б в  2013г </t>
  </si>
  <si>
    <t>Установка ПУ в котельной и в здании ул. Коммунистическая,34   в 2013</t>
  </si>
  <si>
    <t xml:space="preserve">Капитальный ремонт Красноярской школы в 2013  </t>
  </si>
  <si>
    <t>Проведение энергообследования здания Администрации Новокривош СП в 2013</t>
  </si>
  <si>
    <t>Проведение энергетического обследования зданий ОМС (Администрация Кривошеинского района) в 2012</t>
  </si>
  <si>
    <t>Моденрнизация УО населенных  пунктов поселения в 2013</t>
  </si>
  <si>
    <t>Модернизация УО  населенных  пунктов поселения в 2012г</t>
  </si>
  <si>
    <t>Проведение энергообследования здания Администрации Иштанского СП в 2013</t>
  </si>
  <si>
    <t xml:space="preserve">Приобретение и установка однофозных преобразователей частоты на скважину с. Иштан и д. Чагино в 2013 </t>
  </si>
  <si>
    <t xml:space="preserve">МО Кривошеинский район </t>
  </si>
  <si>
    <t>Бюджетные учреждения и ОМС</t>
  </si>
  <si>
    <t>Установка ПУ в здании ул. Лесная,2 с. Володино в 2011</t>
  </si>
  <si>
    <t xml:space="preserve">Проведение энергообследования зданий Администрации Волод СП  ул. Лесная,2 и ул. Коммунистическая,31  с. Володино в 2011 </t>
  </si>
  <si>
    <t>Установка АИТа СДК с. Новокривошеино ул. Калинина,14а</t>
  </si>
  <si>
    <t>МБОУ "Березка" в 2013г</t>
  </si>
  <si>
    <t xml:space="preserve">Наименование мероприятий </t>
  </si>
  <si>
    <t>ед.изм.</t>
  </si>
  <si>
    <t>план</t>
  </si>
  <si>
    <t>факт</t>
  </si>
  <si>
    <t xml:space="preserve">Реализация энергоэффективных проектов </t>
  </si>
  <si>
    <t>Замена оконных блоков здания с Володино ул. Советская,31  в 2013</t>
  </si>
  <si>
    <t xml:space="preserve">Проведение энергообследования зданий Администрации Володинского СП  ул. Лесная,2 и ул. Коммунистическая,31  с. Володино в 2011 </t>
  </si>
  <si>
    <t>Обучение основам энергосбережения специалистов  БУ в 2012</t>
  </si>
  <si>
    <t>Обучение основам энергосбережения специалистов БУ в 2012</t>
  </si>
  <si>
    <t>ПСД</t>
  </si>
  <si>
    <t>ед. ламп</t>
  </si>
  <si>
    <t>шт</t>
  </si>
  <si>
    <t>Цель : выявить проблемные зоны, размер потери электрической энергии в 2012</t>
  </si>
  <si>
    <t xml:space="preserve">Энергоаудит уличного освещения   </t>
  </si>
  <si>
    <t>метр</t>
  </si>
  <si>
    <t>Планируемый объем финансирования программы в 2011-2012 годах, тыс. руб.</t>
  </si>
  <si>
    <t>Замена оконных блоков в здании МБОУ"Новокривошеинская ООШ" 2013</t>
  </si>
  <si>
    <t xml:space="preserve">Замена оконных блоков в здании МБОУ"Пудовская СОШ" 2013 </t>
  </si>
  <si>
    <t>Замена оконных блоков в здании МБОУ"Петровская ООШ"  2013</t>
  </si>
  <si>
    <t xml:space="preserve">Замена оконных блоков в здании МБОУ"Новокривошеинская ООШ" 2013 </t>
  </si>
  <si>
    <t xml:space="preserve">Замена оконных блоков в здании МБОУ"Петровская ООШ" 2013 </t>
  </si>
  <si>
    <t>Остаток  финансирования от  планируемого объема финансирования по состоянию на 01.01.2014г., тыс руб.,</t>
  </si>
  <si>
    <t>Объем работ в 2011- 2014 году</t>
  </si>
  <si>
    <t>Фактические показатели программы (смотрите Постановление Администрации Кривошеинского района от 14.08.2014 № 494)</t>
  </si>
  <si>
    <t>тут/Гкал</t>
  </si>
  <si>
    <t xml:space="preserve">Приложение №6 Финансовые показатели муниципальной программы "  Энергосбережение и повышение энергетической эффективности  на территории Кривошеинского района  на  2012год  и на перспективу до 2020года"      за  2011-2014 годы </t>
  </si>
  <si>
    <t>Наименование показателя</t>
  </si>
  <si>
    <t>Объем финансирования из всех источников  2011-  2014году,тыс.руб.</t>
  </si>
  <si>
    <t>ФБ/ОБ</t>
  </si>
  <si>
    <r>
      <t>Планируемый объем финансирования программы на</t>
    </r>
    <r>
      <rPr>
        <b/>
        <u val="single"/>
        <sz val="12"/>
        <rFont val="Times New Roman"/>
        <family val="1"/>
      </rPr>
      <t xml:space="preserve"> 2014год</t>
    </r>
    <r>
      <rPr>
        <sz val="12"/>
        <rFont val="Times New Roman"/>
        <family val="1"/>
      </rPr>
      <t>, тыс. руб.</t>
    </r>
  </si>
  <si>
    <t>Остаток  финансирования от  планируемого объема финансирования по состоянию на 01.01.2015г., тыс руб.,</t>
  </si>
  <si>
    <t>Год ввода объекта в эксплуатацию</t>
  </si>
  <si>
    <t>31139/111305</t>
  </si>
  <si>
    <t>артельная</t>
  </si>
  <si>
    <t>тракторна</t>
  </si>
  <si>
    <t>19151/67007</t>
  </si>
  <si>
    <t>жуково осень</t>
  </si>
  <si>
    <t>2701/9458</t>
  </si>
  <si>
    <t>39125/163397</t>
  </si>
  <si>
    <t>7938/32887</t>
  </si>
  <si>
    <t>2695/11096</t>
  </si>
  <si>
    <t>37929/165849</t>
  </si>
  <si>
    <t>20496/88594</t>
  </si>
  <si>
    <t>13045/57664</t>
  </si>
  <si>
    <t>39576/205335</t>
  </si>
  <si>
    <t>Удельный расход  э/энергии в системах  уличного совещения</t>
  </si>
  <si>
    <t>кВтчас/кв.м.</t>
  </si>
  <si>
    <t xml:space="preserve">Дополнительно поставлено 10 ед ламп </t>
  </si>
  <si>
    <t>Модернизация УО населенных  пунктов поселения в 2013.</t>
  </si>
  <si>
    <t>6450/33737</t>
  </si>
  <si>
    <t>7638/45065</t>
  </si>
  <si>
    <t>Расход электрической энергии по годам</t>
  </si>
  <si>
    <t>тыс. кВтчас</t>
  </si>
  <si>
    <t>Удельный расход топлива  на полезный отпуск  тепловой энергии</t>
  </si>
  <si>
    <t>Разработка ПСД и Строительство блочно- модульной газовой котельной № 2                                                                            с. Кривошеино ул. Зеленая,42 в 2012</t>
  </si>
  <si>
    <t xml:space="preserve">Приложение 7 Отчет об исполнении  мероприятий муниципальной программы "  Энергосбережение и повышение энергетической эффективности  на территории Кривошеинского района  на  2012год  и на перспективу до 2020года"  за период 2011-2014 годы по состоянию на 01.01.2015 года </t>
  </si>
  <si>
    <t xml:space="preserve">Удельный расход э/энергии, используемой при передаче тепловой энергии в системах теплоснабжения </t>
  </si>
  <si>
    <t xml:space="preserve">кВтч/Гкал </t>
  </si>
  <si>
    <t xml:space="preserve">Приобретение и установка однофазных преобразователей частоты на скважину с. Иштан и д. Чагино в 2013 </t>
  </si>
  <si>
    <t xml:space="preserve">Коммунальное хозяйство </t>
  </si>
  <si>
    <t xml:space="preserve">Годовой результат экономии от проведенных  мероприятий ( до и после) - 906,2 тыс. руб.   </t>
  </si>
  <si>
    <t xml:space="preserve">Годовой результат от проведенных  мероприятий ( до и после) - увеличение расхода  электроэнергии  на 106,2 тыс. руб.  </t>
  </si>
  <si>
    <t xml:space="preserve">Сравниваемый период: сентябрь - декабрь  2013 и аналогичный период за  2014год: экономия 40,9 тыс. руб.  </t>
  </si>
  <si>
    <t>12.2013.</t>
  </si>
  <si>
    <t>кВтч/кв.м.</t>
  </si>
  <si>
    <t>Удельный расход электрической энергии в системах  уличного освещения МО</t>
  </si>
  <si>
    <t xml:space="preserve">Годовой результат от проведенных  мероприятий ( до и после) -экономия расхода   электроэнергии  -  95,4 тыс. руб.  </t>
  </si>
  <si>
    <t>Замена оконных блоков  в здании ул. Советская,31 2014г</t>
  </si>
  <si>
    <t xml:space="preserve">Замена оконных  блоков и входной двери в здание ул. Коммунистическая,31      2014          </t>
  </si>
  <si>
    <t xml:space="preserve">кв. м. </t>
  </si>
  <si>
    <t xml:space="preserve">Администрация Володинского сельского поселения расположена в здании детского сада. Оконные блоки были заменены только в помещении Администрации и анализ энергосбережения сделать невозможно. </t>
  </si>
  <si>
    <t>В здании заменено одно окно и заменена входная дверь. Об экономическом эффекте на данный момент говорить рано, так как требуют замены остальные окна.</t>
  </si>
  <si>
    <t>Объем поднятой воды в 2014 году учитывался по прибору учета. В 2013 году объем поднятой воды рассчитывался исходя из фактически потребленной электричекой энергии. Объем поднятой воды до установления прибора учета учитывался не полностью.</t>
  </si>
  <si>
    <t xml:space="preserve">Сравниваемый период:  с сентября 2013 по февраль 2014 и аналогичный период:  с сентября  2014 по  февраль 2015 -  экономия  167,3 тыс. руб.  </t>
  </si>
  <si>
    <t xml:space="preserve">Сравниваемый период : 2011 и 2014, экономия  э/энрегии  составляет  - 33,4 тыс. руб.    </t>
  </si>
  <si>
    <t xml:space="preserve">Полученный результат  энергосбережения </t>
  </si>
  <si>
    <t xml:space="preserve">Прочие мероприятия </t>
  </si>
  <si>
    <t xml:space="preserve">Сравниваемый период:   2012 и 2013 годы : экономия 97,8 тыс. руб.  </t>
  </si>
  <si>
    <t>25.12.2012.</t>
  </si>
  <si>
    <t>сентябрь 2013.</t>
  </si>
  <si>
    <t>В результате уменьшения тарифа на 1045руб 04 коп   в период  с октября  2013 г. по  май  2014г (5310,58 - 4265,54) экономия бюджетных средств, в части платы за отопление БУ  составила  610,4 тыс. руб. (584,1*1045,04)</t>
  </si>
  <si>
    <t>В результате уменьшения тарифа на 1239руб 54 коп   в период  с сентября 2013- май 2014 (3567,09-2327,55) экономия бюджетных средств, в части платы за отопление БУ  составила  799,0 тыс. руб. (644,6*1239,54)</t>
  </si>
  <si>
    <t>ввод в эксплуатацию всех АИТов  31.10.2012.</t>
  </si>
  <si>
    <t>01.12.2011.</t>
  </si>
  <si>
    <t>01.09.2012.</t>
  </si>
  <si>
    <t xml:space="preserve">Удельный расход  электроэнергии,  используемой при передаче  воды в системах  водоснабжения </t>
  </si>
  <si>
    <t>кВтч/куб.м.</t>
  </si>
  <si>
    <t>Ежегодный рост потребления э/энергии:  перерасход в размере  14,8 т.р. (до и посде мероприятия)</t>
  </si>
  <si>
    <t xml:space="preserve">Сравниваемый период:   2012 и 2013 годы : экономия 375,2 тыс. руб.  </t>
  </si>
  <si>
    <t xml:space="preserve">Сравниваемый период:   2013 и 2014 годы : экономия (7893-4971)* 5,3= 15,5 тыс. руб.  </t>
  </si>
  <si>
    <t xml:space="preserve"> установка в д. Чагино в  октябре 2014г.</t>
  </si>
  <si>
    <t xml:space="preserve">В связи с  изношенностью котельного обрудования,удельный расход топлива на ПО тепловой энергии возрастает с 2011-13г.  В 2014 году после ввода котельной в эксплуатацию  удельный расход топлива снизился на 8,4%. Снижение  тариф на тепловую энергию  в  2015 г  в среднем  на  175 руб  по сравнению с 2014 г, при плановом потреблении тепловой энергии в 2015 году году -855,0 Гкал   бюджетными учреждениями с. Володино  даст экономию  в размере - 149,6 тыс .руб.   </t>
  </si>
  <si>
    <t>Освоено с начала реализации программы 2011-2013 г,тыс. руб.</t>
  </si>
  <si>
    <t>Освоено с начала реализации программы 2011-2014 г.,тыс. руб.</t>
  </si>
  <si>
    <t>Установка оконных  блоков  здания Администрации с. Красный Яр в 2012г</t>
  </si>
  <si>
    <t>Установка оконных  блоков  здания Администрации с. Красный Яр  в 2011г</t>
  </si>
  <si>
    <t>Шадрина Л.М. 09.03.2015</t>
  </si>
  <si>
    <t xml:space="preserve">Удельный расход э/энергии на снабжение ОМСи МУ </t>
  </si>
  <si>
    <t xml:space="preserve">За 4 года снижение кВтч / кв.м. на  7,0 %  </t>
  </si>
  <si>
    <t xml:space="preserve">Удельный расход т/энергии на снабжение ОМСи МУ </t>
  </si>
  <si>
    <t>Гкал/кв.м.</t>
  </si>
  <si>
    <t xml:space="preserve">За 4 года снижение Гкал / кв.м. на  5,5 %  </t>
  </si>
  <si>
    <t xml:space="preserve">Удельный расход холодной воды  на снабжение ОМСи МУ </t>
  </si>
  <si>
    <t>м3/чел</t>
  </si>
  <si>
    <t xml:space="preserve">За 4 года снижение м3/чел на  5,2 %  </t>
  </si>
  <si>
    <t>Утепление чердачных перекрытий здания Администрации с. Красный Яр 2013</t>
  </si>
  <si>
    <t>Об экономическом эффекте на данный момент говорить рано, так как крыша заменена только в 2014 году , кроме того  требуется заменить  гаражные ворота.</t>
  </si>
  <si>
    <t>Утепление чердачных перекрытий здания Администрации с. Красный Яр в 2013</t>
  </si>
  <si>
    <t>Капитальный ремонт крыши гаража ул. Лесная,2  с. Володино 2014</t>
  </si>
  <si>
    <t xml:space="preserve">Капитальный ремонт  крыши  гаража  ул. Лесная ,2 с. Володино  2014 </t>
  </si>
  <si>
    <t xml:space="preserve">Замена оконных  блоков и входной двери в здание ул. Коммунистическая,31 с. Володино  2014 </t>
  </si>
  <si>
    <t>Замена оконных блоков в здании ул. Советская,31 с. Володино 2014</t>
  </si>
  <si>
    <t>Установка оконных  блоков  здания Администрации в с. Красный Яр 2011г</t>
  </si>
  <si>
    <t>шт.</t>
  </si>
  <si>
    <t>ед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</si>
</sst>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</numFmts>
  <fonts count="52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33" borderId="10" xfId="42" applyFont="1" applyFill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 horizontal="left" wrapText="1"/>
      <protection/>
    </xf>
    <xf numFmtId="0" fontId="2" fillId="33" borderId="10" xfId="42" applyFont="1" applyFill="1" applyBorder="1" applyAlignment="1" applyProtection="1">
      <alignment horizontal="center"/>
      <protection/>
    </xf>
    <xf numFmtId="0" fontId="0" fillId="0" borderId="10" xfId="42" applyFont="1" applyBorder="1" applyAlignment="1" applyProtection="1">
      <alignment horizontal="left" wrapText="1"/>
      <protection/>
    </xf>
    <xf numFmtId="0" fontId="0" fillId="0" borderId="11" xfId="42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80" fontId="0" fillId="0" borderId="10" xfId="0" applyNumberForma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42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42" applyFont="1" applyFill="1" applyBorder="1" applyAlignment="1" applyProtection="1">
      <alignment horizontal="left" wrapText="1"/>
      <protection/>
    </xf>
    <xf numFmtId="0" fontId="0" fillId="0" borderId="13" xfId="42" applyFont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3" xfId="42" applyFont="1" applyFill="1" applyBorder="1" applyAlignment="1" applyProtection="1">
      <alignment horizontal="left" wrapText="1"/>
      <protection/>
    </xf>
    <xf numFmtId="180" fontId="2" fillId="0" borderId="10" xfId="0" applyNumberFormat="1" applyFont="1" applyFill="1" applyBorder="1" applyAlignment="1">
      <alignment horizontal="center" wrapText="1"/>
    </xf>
    <xf numFmtId="0" fontId="0" fillId="0" borderId="11" xfId="42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2" fillId="34" borderId="11" xfId="42" applyFont="1" applyFill="1" applyBorder="1" applyAlignment="1" applyProtection="1">
      <alignment horizontal="left"/>
      <protection/>
    </xf>
    <xf numFmtId="0" fontId="2" fillId="34" borderId="11" xfId="42" applyFont="1" applyFill="1" applyBorder="1" applyAlignment="1" applyProtection="1">
      <alignment wrapText="1"/>
      <protection/>
    </xf>
    <xf numFmtId="0" fontId="2" fillId="34" borderId="11" xfId="42" applyFont="1" applyFill="1" applyBorder="1" applyAlignment="1" applyProtection="1">
      <alignment horizontal="center" wrapText="1"/>
      <protection/>
    </xf>
    <xf numFmtId="0" fontId="2" fillId="34" borderId="13" xfId="42" applyFont="1" applyFill="1" applyBorder="1" applyAlignment="1" applyProtection="1">
      <alignment horizontal="left" wrapText="1"/>
      <protection/>
    </xf>
    <xf numFmtId="0" fontId="2" fillId="34" borderId="13" xfId="42" applyFont="1" applyFill="1" applyBorder="1" applyAlignment="1" applyProtection="1">
      <alignment horizontal="center" wrapText="1"/>
      <protection/>
    </xf>
    <xf numFmtId="180" fontId="2" fillId="33" borderId="10" xfId="0" applyNumberFormat="1" applyFont="1" applyFill="1" applyBorder="1" applyAlignment="1">
      <alignment horizontal="center" wrapText="1"/>
    </xf>
    <xf numFmtId="180" fontId="2" fillId="34" borderId="10" xfId="0" applyNumberFormat="1" applyFont="1" applyFill="1" applyBorder="1" applyAlignment="1">
      <alignment horizontal="center" wrapText="1"/>
    </xf>
    <xf numFmtId="180" fontId="2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wrapText="1"/>
    </xf>
    <xf numFmtId="0" fontId="2" fillId="34" borderId="11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0" borderId="10" xfId="42" applyFont="1" applyBorder="1" applyAlignment="1" applyProtection="1">
      <alignment horizontal="left" wrapText="1"/>
      <protection/>
    </xf>
    <xf numFmtId="0" fontId="0" fillId="36" borderId="0" xfId="0" applyFill="1" applyAlignment="1">
      <alignment/>
    </xf>
    <xf numFmtId="180" fontId="2" fillId="34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0" fontId="4" fillId="19" borderId="10" xfId="42" applyFont="1" applyFill="1" applyBorder="1" applyAlignment="1" applyProtection="1">
      <alignment horizontal="center"/>
      <protection/>
    </xf>
    <xf numFmtId="0" fontId="2" fillId="19" borderId="11" xfId="42" applyFont="1" applyFill="1" applyBorder="1" applyAlignment="1" applyProtection="1">
      <alignment horizontal="center"/>
      <protection/>
    </xf>
    <xf numFmtId="0" fontId="0" fillId="12" borderId="10" xfId="0" applyFont="1" applyFill="1" applyBorder="1" applyAlignment="1">
      <alignment horizontal="center"/>
    </xf>
    <xf numFmtId="0" fontId="2" fillId="12" borderId="10" xfId="42" applyFont="1" applyFill="1" applyBorder="1" applyAlignment="1" applyProtection="1">
      <alignment horizontal="center"/>
      <protection/>
    </xf>
    <xf numFmtId="0" fontId="2" fillId="12" borderId="10" xfId="0" applyFont="1" applyFill="1" applyBorder="1" applyAlignment="1">
      <alignment horizontal="center" wrapText="1"/>
    </xf>
    <xf numFmtId="0" fontId="2" fillId="12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180" fontId="2" fillId="13" borderId="10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 horizontal="center"/>
    </xf>
    <xf numFmtId="180" fontId="2" fillId="12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17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19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19" borderId="11" xfId="0" applyFont="1" applyFill="1" applyBorder="1" applyAlignment="1">
      <alignment horizontal="center"/>
    </xf>
    <xf numFmtId="0" fontId="12" fillId="0" borderId="11" xfId="42" applyFont="1" applyBorder="1" applyAlignment="1" applyProtection="1">
      <alignment horizontal="left" wrapText="1"/>
      <protection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17" fontId="0" fillId="0" borderId="11" xfId="42" applyNumberFormat="1" applyFont="1" applyFill="1" applyBorder="1" applyAlignment="1" applyProtection="1">
      <alignment horizontal="left" wrapText="1"/>
      <protection/>
    </xf>
    <xf numFmtId="0" fontId="13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180" fontId="8" fillId="19" borderId="10" xfId="0" applyNumberFormat="1" applyFont="1" applyFill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80" fontId="8" fillId="34" borderId="1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0" fillId="37" borderId="14" xfId="0" applyFill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0" xfId="0" applyFill="1" applyBorder="1" applyAlignment="1">
      <alignment horizontal="center" wrapText="1" shrinkToFit="1"/>
    </xf>
    <xf numFmtId="0" fontId="0" fillId="19" borderId="14" xfId="0" applyFill="1" applyBorder="1" applyAlignment="1">
      <alignment horizontal="center" wrapText="1"/>
    </xf>
    <xf numFmtId="0" fontId="0" fillId="19" borderId="14" xfId="0" applyFill="1" applyBorder="1" applyAlignment="1">
      <alignment horizontal="center"/>
    </xf>
    <xf numFmtId="0" fontId="0" fillId="19" borderId="10" xfId="0" applyFill="1" applyBorder="1" applyAlignment="1">
      <alignment horizontal="center" wrapText="1" shrinkToFit="1"/>
    </xf>
    <xf numFmtId="180" fontId="8" fillId="19" borderId="14" xfId="0" applyNumberFormat="1" applyFont="1" applyFill="1" applyBorder="1" applyAlignment="1">
      <alignment horizontal="center" wrapText="1"/>
    </xf>
    <xf numFmtId="180" fontId="8" fillId="37" borderId="10" xfId="0" applyNumberFormat="1" applyFont="1" applyFill="1" applyBorder="1" applyAlignment="1">
      <alignment horizontal="center" wrapText="1"/>
    </xf>
    <xf numFmtId="180" fontId="8" fillId="37" borderId="14" xfId="0" applyNumberFormat="1" applyFont="1" applyFill="1" applyBorder="1" applyAlignment="1">
      <alignment horizontal="center" wrapText="1"/>
    </xf>
    <xf numFmtId="180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19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wrapText="1"/>
    </xf>
    <xf numFmtId="0" fontId="8" fillId="38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16" fillId="38" borderId="10" xfId="0" applyFont="1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/>
    </xf>
    <xf numFmtId="180" fontId="16" fillId="38" borderId="10" xfId="0" applyNumberFormat="1" applyFont="1" applyFill="1" applyBorder="1" applyAlignment="1">
      <alignment horizontal="center" wrapText="1"/>
    </xf>
    <xf numFmtId="180" fontId="16" fillId="38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38" borderId="10" xfId="0" applyFont="1" applyFill="1" applyBorder="1" applyAlignment="1">
      <alignment horizontal="left" wrapText="1"/>
    </xf>
    <xf numFmtId="2" fontId="16" fillId="38" borderId="10" xfId="0" applyNumberFormat="1" applyFont="1" applyFill="1" applyBorder="1" applyAlignment="1">
      <alignment horizontal="center" wrapText="1"/>
    </xf>
    <xf numFmtId="2" fontId="16" fillId="38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6" fillId="19" borderId="10" xfId="0" applyFont="1" applyFill="1" applyBorder="1" applyAlignment="1">
      <alignment horizontal="center"/>
    </xf>
    <xf numFmtId="183" fontId="16" fillId="38" borderId="10" xfId="59" applyNumberFormat="1" applyFont="1" applyFill="1" applyBorder="1" applyAlignment="1">
      <alignment wrapText="1"/>
    </xf>
    <xf numFmtId="183" fontId="16" fillId="38" borderId="10" xfId="0" applyNumberFormat="1" applyFont="1" applyFill="1" applyBorder="1" applyAlignment="1">
      <alignment wrapText="1"/>
    </xf>
    <xf numFmtId="183" fontId="16" fillId="38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" fillId="19" borderId="10" xfId="42" applyFont="1" applyFill="1" applyBorder="1" applyAlignment="1" applyProtection="1">
      <alignment horizontal="center"/>
      <protection/>
    </xf>
    <xf numFmtId="0" fontId="16" fillId="0" borderId="11" xfId="42" applyFont="1" applyFill="1" applyBorder="1" applyAlignment="1" applyProtection="1">
      <alignment horizontal="left" wrapText="1"/>
      <protection/>
    </xf>
    <xf numFmtId="0" fontId="1" fillId="19" borderId="11" xfId="42" applyFont="1" applyFill="1" applyBorder="1" applyAlignment="1" applyProtection="1">
      <alignment horizontal="center"/>
      <protection/>
    </xf>
    <xf numFmtId="0" fontId="16" fillId="0" borderId="11" xfId="42" applyFont="1" applyBorder="1" applyAlignment="1" applyProtection="1">
      <alignment horizontal="left" wrapText="1"/>
      <protection/>
    </xf>
    <xf numFmtId="0" fontId="1" fillId="34" borderId="11" xfId="42" applyFont="1" applyFill="1" applyBorder="1" applyAlignment="1" applyProtection="1">
      <alignment horizontal="left"/>
      <protection/>
    </xf>
    <xf numFmtId="0" fontId="16" fillId="34" borderId="10" xfId="0" applyFont="1" applyFill="1" applyBorder="1" applyAlignment="1">
      <alignment horizontal="center"/>
    </xf>
    <xf numFmtId="0" fontId="1" fillId="34" borderId="11" xfId="42" applyFont="1" applyFill="1" applyBorder="1" applyAlignment="1" applyProtection="1">
      <alignment wrapText="1"/>
      <protection/>
    </xf>
    <xf numFmtId="0" fontId="16" fillId="0" borderId="11" xfId="42" applyFont="1" applyFill="1" applyBorder="1" applyAlignment="1" applyProtection="1">
      <alignment wrapText="1"/>
      <protection/>
    </xf>
    <xf numFmtId="0" fontId="16" fillId="0" borderId="11" xfId="0" applyFont="1" applyBorder="1" applyAlignment="1">
      <alignment wrapText="1"/>
    </xf>
    <xf numFmtId="0" fontId="1" fillId="34" borderId="11" xfId="42" applyFont="1" applyFill="1" applyBorder="1" applyAlignment="1" applyProtection="1">
      <alignment horizontal="center" wrapText="1"/>
      <protection/>
    </xf>
    <xf numFmtId="0" fontId="16" fillId="0" borderId="13" xfId="42" applyFont="1" applyFill="1" applyBorder="1" applyAlignment="1" applyProtection="1">
      <alignment horizontal="left" wrapText="1"/>
      <protection/>
    </xf>
    <xf numFmtId="0" fontId="1" fillId="34" borderId="13" xfId="42" applyFont="1" applyFill="1" applyBorder="1" applyAlignment="1" applyProtection="1">
      <alignment horizontal="left" wrapText="1"/>
      <protection/>
    </xf>
    <xf numFmtId="0" fontId="16" fillId="0" borderId="13" xfId="42" applyFont="1" applyBorder="1" applyAlignment="1" applyProtection="1">
      <alignment horizontal="left" wrapText="1"/>
      <protection/>
    </xf>
    <xf numFmtId="0" fontId="15" fillId="0" borderId="13" xfId="42" applyFont="1" applyBorder="1" applyAlignment="1" applyProtection="1">
      <alignment horizontal="left" wrapText="1"/>
      <protection/>
    </xf>
    <xf numFmtId="0" fontId="15" fillId="0" borderId="10" xfId="0" applyFont="1" applyBorder="1" applyAlignment="1">
      <alignment horizontal="center"/>
    </xf>
    <xf numFmtId="0" fontId="17" fillId="34" borderId="13" xfId="42" applyFont="1" applyFill="1" applyBorder="1" applyAlignment="1" applyProtection="1">
      <alignment horizontal="center" wrapText="1"/>
      <protection/>
    </xf>
    <xf numFmtId="0" fontId="15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8" fillId="19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8" fillId="19" borderId="10" xfId="42" applyFont="1" applyFill="1" applyBorder="1" applyAlignment="1" applyProtection="1">
      <alignment horizontal="center"/>
      <protection/>
    </xf>
    <xf numFmtId="0" fontId="7" fillId="0" borderId="11" xfId="42" applyFont="1" applyFill="1" applyBorder="1" applyAlignment="1" applyProtection="1">
      <alignment horizontal="left" wrapText="1"/>
      <protection/>
    </xf>
    <xf numFmtId="0" fontId="7" fillId="0" borderId="11" xfId="42" applyFont="1" applyBorder="1" applyAlignment="1" applyProtection="1">
      <alignment horizontal="left" wrapText="1"/>
      <protection/>
    </xf>
    <xf numFmtId="0" fontId="8" fillId="19" borderId="11" xfId="42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>
      <alignment horizontal="left" wrapText="1"/>
    </xf>
    <xf numFmtId="0" fontId="8" fillId="37" borderId="10" xfId="0" applyFont="1" applyFill="1" applyBorder="1" applyAlignment="1">
      <alignment horizontal="center" wrapText="1"/>
    </xf>
    <xf numFmtId="0" fontId="8" fillId="19" borderId="11" xfId="42" applyFont="1" applyFill="1" applyBorder="1" applyAlignment="1" applyProtection="1">
      <alignment horizontal="center" wrapText="1"/>
      <protection/>
    </xf>
    <xf numFmtId="0" fontId="8" fillId="34" borderId="11" xfId="42" applyFont="1" applyFill="1" applyBorder="1" applyAlignment="1" applyProtection="1">
      <alignment horizontal="left" wrapText="1"/>
      <protection/>
    </xf>
    <xf numFmtId="0" fontId="8" fillId="34" borderId="11" xfId="42" applyFont="1" applyFill="1" applyBorder="1" applyAlignment="1" applyProtection="1">
      <alignment wrapText="1"/>
      <protection/>
    </xf>
    <xf numFmtId="0" fontId="7" fillId="0" borderId="11" xfId="42" applyFont="1" applyFill="1" applyBorder="1" applyAlignment="1" applyProtection="1">
      <alignment wrapText="1"/>
      <protection/>
    </xf>
    <xf numFmtId="0" fontId="7" fillId="0" borderId="11" xfId="0" applyFont="1" applyBorder="1" applyAlignment="1">
      <alignment wrapText="1"/>
    </xf>
    <xf numFmtId="0" fontId="8" fillId="34" borderId="11" xfId="42" applyFont="1" applyFill="1" applyBorder="1" applyAlignment="1" applyProtection="1">
      <alignment horizontal="center" wrapText="1"/>
      <protection/>
    </xf>
    <xf numFmtId="0" fontId="7" fillId="0" borderId="13" xfId="42" applyFont="1" applyFill="1" applyBorder="1" applyAlignment="1" applyProtection="1">
      <alignment horizontal="left" wrapText="1"/>
      <protection/>
    </xf>
    <xf numFmtId="0" fontId="8" fillId="34" borderId="13" xfId="42" applyFont="1" applyFill="1" applyBorder="1" applyAlignment="1" applyProtection="1">
      <alignment horizontal="center" wrapText="1"/>
      <protection/>
    </xf>
    <xf numFmtId="0" fontId="7" fillId="0" borderId="13" xfId="42" applyFont="1" applyBorder="1" applyAlignment="1" applyProtection="1">
      <alignment horizontal="left" wrapText="1"/>
      <protection/>
    </xf>
    <xf numFmtId="0" fontId="8" fillId="34" borderId="11" xfId="0" applyFont="1" applyFill="1" applyBorder="1" applyAlignment="1">
      <alignment horizontal="center"/>
    </xf>
    <xf numFmtId="0" fontId="5" fillId="0" borderId="11" xfId="42" applyFont="1" applyFill="1" applyBorder="1" applyAlignment="1" applyProtection="1">
      <alignment horizontal="center" wrapText="1"/>
      <protection/>
    </xf>
    <xf numFmtId="0" fontId="16" fillId="38" borderId="11" xfId="42" applyFont="1" applyFill="1" applyBorder="1" applyAlignment="1" applyProtection="1">
      <alignment horizontal="center" wrapText="1"/>
      <protection/>
    </xf>
    <xf numFmtId="0" fontId="16" fillId="38" borderId="11" xfId="42" applyFont="1" applyFill="1" applyBorder="1" applyAlignment="1" applyProtection="1">
      <alignment horizontal="left" wrapText="1"/>
      <protection/>
    </xf>
    <xf numFmtId="0" fontId="7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80" fontId="1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0" borderId="11" xfId="42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11" xfId="42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  <xf numFmtId="180" fontId="10" fillId="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 shrinkToFit="1"/>
    </xf>
    <xf numFmtId="14" fontId="3" fillId="0" borderId="12" xfId="0" applyNumberFormat="1" applyFont="1" applyBorder="1" applyAlignment="1">
      <alignment horizontal="left" wrapText="1"/>
    </xf>
    <xf numFmtId="14" fontId="3" fillId="0" borderId="14" xfId="0" applyNumberFormat="1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81" fontId="16" fillId="38" borderId="12" xfId="0" applyNumberFormat="1" applyFont="1" applyFill="1" applyBorder="1" applyAlignment="1">
      <alignment horizontal="center" wrapText="1"/>
    </xf>
    <xf numFmtId="181" fontId="16" fillId="38" borderId="14" xfId="0" applyNumberFormat="1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6" fillId="38" borderId="12" xfId="0" applyFont="1" applyFill="1" applyBorder="1" applyAlignment="1">
      <alignment horizontal="center" wrapText="1"/>
    </xf>
    <xf numFmtId="0" fontId="16" fillId="38" borderId="14" xfId="0" applyFont="1" applyFill="1" applyBorder="1" applyAlignment="1">
      <alignment wrapText="1"/>
    </xf>
    <xf numFmtId="0" fontId="1" fillId="33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 shrinkToFit="1"/>
    </xf>
    <xf numFmtId="0" fontId="3" fillId="0" borderId="16" xfId="0" applyFont="1" applyBorder="1" applyAlignment="1">
      <alignment horizontal="center" wrapText="1" shrinkToFi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14" fontId="3" fillId="0" borderId="12" xfId="0" applyNumberFormat="1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6" fillId="38" borderId="14" xfId="0" applyFont="1" applyFill="1" applyBorder="1" applyAlignment="1">
      <alignment horizontal="center" wrapText="1"/>
    </xf>
    <xf numFmtId="0" fontId="7" fillId="0" borderId="12" xfId="42" applyFont="1" applyFill="1" applyBorder="1" applyAlignment="1" applyProtection="1">
      <alignment horizontal="left" wrapText="1"/>
      <protection/>
    </xf>
    <xf numFmtId="0" fontId="7" fillId="0" borderId="14" xfId="42" applyFont="1" applyFill="1" applyBorder="1" applyAlignment="1" applyProtection="1">
      <alignment horizontal="left" wrapText="1"/>
      <protection/>
    </xf>
    <xf numFmtId="0" fontId="5" fillId="0" borderId="12" xfId="42" applyFont="1" applyFill="1" applyBorder="1" applyAlignment="1" applyProtection="1">
      <alignment horizontal="left" wrapText="1"/>
      <protection/>
    </xf>
    <xf numFmtId="0" fontId="5" fillId="0" borderId="14" xfId="42" applyFon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12" fillId="38" borderId="14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12" xfId="42" applyFont="1" applyBorder="1" applyAlignment="1" applyProtection="1">
      <alignment horizontal="left" wrapText="1"/>
      <protection/>
    </xf>
    <xf numFmtId="0" fontId="0" fillId="0" borderId="14" xfId="42" applyFont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8" fillId="34" borderId="1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39" borderId="13" xfId="0" applyFont="1" applyFill="1" applyBorder="1" applyAlignment="1">
      <alignment horizontal="center" wrapText="1"/>
    </xf>
    <xf numFmtId="0" fontId="0" fillId="39" borderId="18" xfId="0" applyFill="1" applyBorder="1" applyAlignment="1">
      <alignment horizontal="center" wrapText="1"/>
    </xf>
    <xf numFmtId="0" fontId="0" fillId="39" borderId="19" xfId="0" applyFill="1" applyBorder="1" applyAlignment="1">
      <alignment horizontal="center" wrapText="1"/>
    </xf>
    <xf numFmtId="0" fontId="7" fillId="40" borderId="11" xfId="0" applyFont="1" applyFill="1" applyBorder="1" applyAlignment="1">
      <alignment horizontal="center" wrapText="1"/>
    </xf>
    <xf numFmtId="0" fontId="0" fillId="40" borderId="17" xfId="0" applyFill="1" applyBorder="1" applyAlignment="1">
      <alignment horizontal="center" wrapText="1"/>
    </xf>
    <xf numFmtId="0" fontId="0" fillId="40" borderId="16" xfId="0" applyFill="1" applyBorder="1" applyAlignment="1">
      <alignment horizontal="center" wrapText="1"/>
    </xf>
    <xf numFmtId="0" fontId="7" fillId="41" borderId="11" xfId="0" applyFont="1" applyFill="1" applyBorder="1" applyAlignment="1">
      <alignment horizontal="center" wrapText="1"/>
    </xf>
    <xf numFmtId="0" fontId="0" fillId="41" borderId="17" xfId="0" applyFill="1" applyBorder="1" applyAlignment="1">
      <alignment horizontal="center" wrapText="1"/>
    </xf>
    <xf numFmtId="0" fontId="0" fillId="41" borderId="16" xfId="0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view="pageBreakPreview" zoomScaleSheetLayoutView="100" zoomScalePageLayoutView="0" workbookViewId="0" topLeftCell="B57">
      <pane xSplit="1" topLeftCell="H1" activePane="topRight" state="frozen"/>
      <selection pane="topLeft" activeCell="B2" sqref="B2"/>
      <selection pane="topRight" activeCell="B82" sqref="B82"/>
    </sheetView>
  </sheetViews>
  <sheetFormatPr defaultColWidth="9.140625" defaultRowHeight="12.75"/>
  <cols>
    <col min="1" max="1" width="4.7109375" style="0" customWidth="1"/>
    <col min="2" max="2" width="33.57421875" style="0" customWidth="1"/>
    <col min="3" max="3" width="9.8515625" style="0" customWidth="1"/>
    <col min="4" max="4" width="9.421875" style="0" customWidth="1"/>
    <col min="5" max="5" width="8.00390625" style="0" customWidth="1"/>
    <col min="6" max="6" width="7.57421875" style="0" customWidth="1"/>
    <col min="7" max="7" width="25.28125" style="0" customWidth="1"/>
    <col min="8" max="8" width="11.00390625" style="0" customWidth="1"/>
    <col min="9" max="9" width="9.57421875" style="0" customWidth="1"/>
    <col min="10" max="10" width="9.7109375" style="0" customWidth="1"/>
    <col min="11" max="11" width="8.57421875" style="0" customWidth="1"/>
    <col min="12" max="12" width="9.140625" style="0" customWidth="1"/>
    <col min="13" max="13" width="9.8515625" style="0" customWidth="1"/>
    <col min="14" max="14" width="11.57421875" style="0" customWidth="1"/>
    <col min="15" max="15" width="10.7109375" style="0" customWidth="1"/>
    <col min="16" max="16" width="37.28125" style="0" customWidth="1"/>
  </cols>
  <sheetData>
    <row r="1" spans="1:16" ht="12.75">
      <c r="A1" s="239" t="s">
        <v>122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2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23" ht="25.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12"/>
      <c r="R3" s="12"/>
      <c r="S3" s="12"/>
      <c r="T3" s="12"/>
      <c r="U3" s="12"/>
      <c r="V3" s="12"/>
      <c r="W3" s="12"/>
    </row>
    <row r="4" spans="17:23" ht="12.75">
      <c r="Q4" s="12"/>
      <c r="R4" s="12"/>
      <c r="S4" s="12"/>
      <c r="T4" s="12"/>
      <c r="U4" s="12"/>
      <c r="V4" s="12"/>
      <c r="W4" s="12"/>
    </row>
    <row r="5" spans="1:23" ht="71.25" customHeight="1">
      <c r="A5" s="244" t="s">
        <v>7</v>
      </c>
      <c r="B5" s="240" t="s">
        <v>67</v>
      </c>
      <c r="C5" s="231" t="s">
        <v>98</v>
      </c>
      <c r="D5" s="231" t="s">
        <v>68</v>
      </c>
      <c r="E5" s="242" t="s">
        <v>89</v>
      </c>
      <c r="F5" s="243"/>
      <c r="G5" s="231" t="s">
        <v>93</v>
      </c>
      <c r="H5" s="231" t="s">
        <v>68</v>
      </c>
      <c r="I5" s="241" t="s">
        <v>90</v>
      </c>
      <c r="J5" s="241"/>
      <c r="K5" s="241"/>
      <c r="L5" s="241"/>
      <c r="M5" s="245" t="s">
        <v>94</v>
      </c>
      <c r="N5" s="246"/>
      <c r="O5" s="247"/>
      <c r="P5" s="226" t="s">
        <v>142</v>
      </c>
      <c r="Q5" s="22"/>
      <c r="R5" s="22"/>
      <c r="S5" s="22"/>
      <c r="T5" s="22"/>
      <c r="U5" s="12"/>
      <c r="V5" s="12"/>
      <c r="W5" s="12"/>
    </row>
    <row r="6" spans="1:23" ht="46.5" customHeight="1">
      <c r="A6" s="223"/>
      <c r="B6" s="240"/>
      <c r="C6" s="232"/>
      <c r="D6" s="232"/>
      <c r="E6" s="118" t="s">
        <v>69</v>
      </c>
      <c r="F6" s="118" t="s">
        <v>70</v>
      </c>
      <c r="G6" s="232"/>
      <c r="H6" s="232"/>
      <c r="I6" s="151">
        <v>2011</v>
      </c>
      <c r="J6" s="151">
        <v>2012</v>
      </c>
      <c r="K6" s="151">
        <v>2013</v>
      </c>
      <c r="L6" s="152">
        <v>2014</v>
      </c>
      <c r="M6" s="109" t="s">
        <v>17</v>
      </c>
      <c r="N6" s="73" t="s">
        <v>95</v>
      </c>
      <c r="O6" s="73" t="s">
        <v>2</v>
      </c>
      <c r="P6" s="226"/>
      <c r="Q6" s="22"/>
      <c r="R6" s="22"/>
      <c r="S6" s="22"/>
      <c r="T6" s="22"/>
      <c r="U6" s="12"/>
      <c r="V6" s="12"/>
      <c r="W6" s="12"/>
    </row>
    <row r="7" spans="1:23" ht="12.75">
      <c r="A7" s="62">
        <v>1</v>
      </c>
      <c r="B7" s="60">
        <v>2</v>
      </c>
      <c r="C7" s="61">
        <v>3</v>
      </c>
      <c r="D7" s="61">
        <v>4</v>
      </c>
      <c r="E7" s="2">
        <v>5</v>
      </c>
      <c r="F7" s="2">
        <v>6</v>
      </c>
      <c r="G7" s="72">
        <v>7</v>
      </c>
      <c r="H7" s="72">
        <v>8</v>
      </c>
      <c r="I7" s="61">
        <v>9</v>
      </c>
      <c r="J7" s="61">
        <v>10</v>
      </c>
      <c r="K7" s="61">
        <v>11</v>
      </c>
      <c r="L7" s="61">
        <v>12</v>
      </c>
      <c r="M7" s="110">
        <v>13</v>
      </c>
      <c r="N7" s="60">
        <v>14</v>
      </c>
      <c r="O7" s="60">
        <v>15</v>
      </c>
      <c r="P7" s="63">
        <v>16</v>
      </c>
      <c r="Q7" s="22"/>
      <c r="R7" s="22"/>
      <c r="S7" s="22"/>
      <c r="T7" s="22"/>
      <c r="U7" s="12"/>
      <c r="V7" s="12"/>
      <c r="W7" s="12"/>
    </row>
    <row r="8" spans="1:23" ht="27.75" customHeight="1">
      <c r="A8" s="62"/>
      <c r="B8" s="196" t="s">
        <v>61</v>
      </c>
      <c r="C8" s="132"/>
      <c r="D8" s="132"/>
      <c r="E8" s="133"/>
      <c r="F8" s="133"/>
      <c r="G8" s="134"/>
      <c r="H8" s="134"/>
      <c r="I8" s="132"/>
      <c r="J8" s="132"/>
      <c r="K8" s="132"/>
      <c r="L8" s="132"/>
      <c r="M8" s="141">
        <f>N8+O8</f>
        <v>94393.2</v>
      </c>
      <c r="N8" s="140">
        <f>N9+N54</f>
        <v>80295.95999999999</v>
      </c>
      <c r="O8" s="140">
        <f>O9+O54</f>
        <v>14097.24</v>
      </c>
      <c r="P8" s="135"/>
      <c r="Q8" s="22"/>
      <c r="R8" s="22"/>
      <c r="S8" s="22"/>
      <c r="T8" s="22"/>
      <c r="U8" s="12"/>
      <c r="V8" s="12"/>
      <c r="W8" s="12"/>
    </row>
    <row r="9" spans="1:23" ht="27.75" customHeight="1">
      <c r="A9" s="62"/>
      <c r="B9" s="189" t="s">
        <v>126</v>
      </c>
      <c r="C9" s="136"/>
      <c r="D9" s="136"/>
      <c r="E9" s="75"/>
      <c r="F9" s="75"/>
      <c r="G9" s="137"/>
      <c r="H9" s="137"/>
      <c r="I9" s="136"/>
      <c r="J9" s="136"/>
      <c r="K9" s="136"/>
      <c r="L9" s="136"/>
      <c r="M9" s="139">
        <f>M10+M20+M29+M37+M41+M45+M50</f>
        <v>71094.5</v>
      </c>
      <c r="N9" s="139">
        <f>N10+N20+N29+N37+N41+N45+N50</f>
        <v>61888.06</v>
      </c>
      <c r="O9" s="139">
        <f>O10+O20+O29+O37+O41+O45+O50</f>
        <v>9206.44</v>
      </c>
      <c r="P9" s="138"/>
      <c r="Q9" s="22"/>
      <c r="R9" s="22"/>
      <c r="S9" s="22"/>
      <c r="T9" s="22"/>
      <c r="U9" s="12"/>
      <c r="V9" s="12"/>
      <c r="W9" s="12"/>
    </row>
    <row r="10" spans="1:23" ht="15.75">
      <c r="A10" s="1"/>
      <c r="B10" s="125" t="s">
        <v>8</v>
      </c>
      <c r="C10" s="76"/>
      <c r="D10" s="74"/>
      <c r="E10" s="74"/>
      <c r="F10" s="74"/>
      <c r="G10" s="74"/>
      <c r="H10" s="74"/>
      <c r="I10" s="114"/>
      <c r="J10" s="114"/>
      <c r="K10" s="114"/>
      <c r="L10" s="115"/>
      <c r="M10" s="116">
        <f>M11+M13+M17+M18</f>
        <v>26977.9</v>
      </c>
      <c r="N10" s="116">
        <f>N11+N13+N17+N18</f>
        <v>21558.8</v>
      </c>
      <c r="O10" s="116">
        <f>O11+O13+O17+O18</f>
        <v>5419.1</v>
      </c>
      <c r="P10" s="115"/>
      <c r="Q10" s="12"/>
      <c r="R10" s="12"/>
      <c r="S10" s="12"/>
      <c r="T10" s="12"/>
      <c r="U10" s="12"/>
      <c r="V10" s="12"/>
      <c r="W10" s="12"/>
    </row>
    <row r="11" spans="1:23" ht="44.25" customHeight="1">
      <c r="A11" s="1"/>
      <c r="B11" s="255" t="s">
        <v>121</v>
      </c>
      <c r="C11" s="227">
        <v>41263</v>
      </c>
      <c r="D11" s="229" t="s">
        <v>78</v>
      </c>
      <c r="E11" s="235">
        <v>1</v>
      </c>
      <c r="F11" s="235">
        <v>1</v>
      </c>
      <c r="G11" s="89" t="s">
        <v>120</v>
      </c>
      <c r="H11" s="93" t="s">
        <v>91</v>
      </c>
      <c r="I11" s="153">
        <v>0.321</v>
      </c>
      <c r="J11" s="153">
        <v>0.309</v>
      </c>
      <c r="K11" s="153">
        <v>0.198</v>
      </c>
      <c r="L11" s="154">
        <v>0.165</v>
      </c>
      <c r="M11" s="142">
        <f>N11+O11</f>
        <v>19250.3</v>
      </c>
      <c r="N11" s="124">
        <v>15940</v>
      </c>
      <c r="O11" s="121">
        <v>3310.3</v>
      </c>
      <c r="P11" s="235" t="s">
        <v>127</v>
      </c>
      <c r="Q11" s="12"/>
      <c r="R11" s="12"/>
      <c r="S11" s="12"/>
      <c r="T11" s="12"/>
      <c r="U11" s="12"/>
      <c r="V11" s="12"/>
      <c r="W11" s="12"/>
    </row>
    <row r="12" spans="1:23" ht="77.25" customHeight="1">
      <c r="A12" s="1"/>
      <c r="B12" s="256"/>
      <c r="C12" s="228"/>
      <c r="D12" s="230"/>
      <c r="E12" s="236"/>
      <c r="F12" s="236"/>
      <c r="G12" s="6" t="s">
        <v>123</v>
      </c>
      <c r="H12" s="73" t="s">
        <v>124</v>
      </c>
      <c r="I12" s="155">
        <v>36.1</v>
      </c>
      <c r="J12" s="155">
        <v>36</v>
      </c>
      <c r="K12" s="155">
        <v>51.1</v>
      </c>
      <c r="L12" s="156">
        <v>41.9</v>
      </c>
      <c r="M12" s="142"/>
      <c r="N12" s="124"/>
      <c r="O12" s="121"/>
      <c r="P12" s="236"/>
      <c r="Q12" s="12"/>
      <c r="R12" s="12"/>
      <c r="S12" s="12"/>
      <c r="T12" s="12"/>
      <c r="U12" s="12"/>
      <c r="V12" s="12"/>
      <c r="W12" s="12"/>
    </row>
    <row r="13" spans="1:23" ht="100.5" customHeight="1">
      <c r="A13" s="1"/>
      <c r="B13" s="188" t="s">
        <v>35</v>
      </c>
      <c r="C13" s="88">
        <v>41257</v>
      </c>
      <c r="D13" s="2" t="s">
        <v>78</v>
      </c>
      <c r="E13" s="14">
        <v>3</v>
      </c>
      <c r="F13" s="14">
        <v>3</v>
      </c>
      <c r="G13" s="6" t="s">
        <v>118</v>
      </c>
      <c r="H13" s="73" t="s">
        <v>119</v>
      </c>
      <c r="I13" s="155">
        <v>53</v>
      </c>
      <c r="J13" s="153">
        <v>49.7</v>
      </c>
      <c r="K13" s="153">
        <v>71.5</v>
      </c>
      <c r="L13" s="154">
        <v>53.7</v>
      </c>
      <c r="M13" s="119">
        <f>N13+O13</f>
        <v>234.9</v>
      </c>
      <c r="N13" s="14">
        <v>215.4</v>
      </c>
      <c r="O13" s="14">
        <v>19.5</v>
      </c>
      <c r="P13" s="235" t="s">
        <v>128</v>
      </c>
      <c r="Q13" s="12"/>
      <c r="R13" s="12"/>
      <c r="S13" s="12"/>
      <c r="T13" s="12"/>
      <c r="U13" s="12"/>
      <c r="V13" s="12"/>
      <c r="W13" s="12"/>
    </row>
    <row r="14" spans="1:23" ht="56.25" customHeight="1" hidden="1">
      <c r="A14" s="1"/>
      <c r="B14" s="188" t="s">
        <v>100</v>
      </c>
      <c r="C14" s="88"/>
      <c r="D14" s="2"/>
      <c r="E14" s="14"/>
      <c r="F14" s="14"/>
      <c r="G14" s="6"/>
      <c r="H14" s="73"/>
      <c r="I14" s="157" t="s">
        <v>99</v>
      </c>
      <c r="J14" s="157" t="s">
        <v>105</v>
      </c>
      <c r="K14" s="157" t="s">
        <v>108</v>
      </c>
      <c r="L14" s="158" t="s">
        <v>111</v>
      </c>
      <c r="M14" s="120">
        <f aca="true" t="shared" si="0" ref="M14:M82">N14+O14</f>
        <v>0</v>
      </c>
      <c r="N14" s="118"/>
      <c r="O14" s="118"/>
      <c r="P14" s="236"/>
      <c r="Q14" s="12"/>
      <c r="R14" s="12"/>
      <c r="S14" s="12"/>
      <c r="T14" s="12"/>
      <c r="U14" s="12"/>
      <c r="V14" s="12"/>
      <c r="W14" s="12"/>
    </row>
    <row r="15" spans="1:23" ht="37.5" hidden="1">
      <c r="A15" s="1"/>
      <c r="B15" s="188" t="s">
        <v>101</v>
      </c>
      <c r="C15" s="88"/>
      <c r="D15" s="2"/>
      <c r="E15" s="14"/>
      <c r="F15" s="14"/>
      <c r="G15" s="6"/>
      <c r="H15" s="73"/>
      <c r="I15" s="157" t="s">
        <v>102</v>
      </c>
      <c r="J15" s="157" t="s">
        <v>106</v>
      </c>
      <c r="K15" s="157" t="s">
        <v>109</v>
      </c>
      <c r="L15" s="158" t="s">
        <v>116</v>
      </c>
      <c r="M15" s="120">
        <f t="shared" si="0"/>
        <v>0</v>
      </c>
      <c r="N15" s="118"/>
      <c r="O15" s="118"/>
      <c r="P15" s="118"/>
      <c r="Q15" s="12"/>
      <c r="R15" s="12"/>
      <c r="S15" s="12"/>
      <c r="T15" s="12"/>
      <c r="U15" s="12"/>
      <c r="V15" s="12"/>
      <c r="W15" s="12"/>
    </row>
    <row r="16" spans="1:23" ht="0.75" customHeight="1" hidden="1">
      <c r="A16" s="1"/>
      <c r="B16" s="188" t="s">
        <v>103</v>
      </c>
      <c r="C16" s="88"/>
      <c r="D16" s="2"/>
      <c r="E16" s="14"/>
      <c r="F16" s="14"/>
      <c r="G16" s="6"/>
      <c r="H16" s="73"/>
      <c r="I16" s="157" t="s">
        <v>104</v>
      </c>
      <c r="J16" s="157" t="s">
        <v>107</v>
      </c>
      <c r="K16" s="157" t="s">
        <v>110</v>
      </c>
      <c r="L16" s="158" t="s">
        <v>117</v>
      </c>
      <c r="M16" s="120">
        <f t="shared" si="0"/>
        <v>0</v>
      </c>
      <c r="N16" s="118"/>
      <c r="O16" s="118"/>
      <c r="P16" s="118"/>
      <c r="Q16" s="12"/>
      <c r="R16" s="12"/>
      <c r="S16" s="12"/>
      <c r="T16" s="12"/>
      <c r="U16" s="12"/>
      <c r="V16" s="12"/>
      <c r="W16" s="12"/>
    </row>
    <row r="17" spans="1:23" ht="63.75">
      <c r="A17" s="66"/>
      <c r="B17" s="97" t="s">
        <v>48</v>
      </c>
      <c r="C17" s="34"/>
      <c r="D17" s="36" t="s">
        <v>76</v>
      </c>
      <c r="E17" s="121">
        <v>1</v>
      </c>
      <c r="F17" s="121">
        <v>1</v>
      </c>
      <c r="G17" s="143"/>
      <c r="H17" s="98"/>
      <c r="I17" s="159"/>
      <c r="J17" s="159"/>
      <c r="K17" s="159"/>
      <c r="L17" s="154"/>
      <c r="M17" s="122">
        <f t="shared" si="0"/>
        <v>3922.5</v>
      </c>
      <c r="N17" s="121">
        <v>2476.2</v>
      </c>
      <c r="O17" s="121">
        <v>1446.3</v>
      </c>
      <c r="P17" s="123"/>
      <c r="Q17" s="12"/>
      <c r="R17" s="12"/>
      <c r="S17" s="12"/>
      <c r="T17" s="12"/>
      <c r="U17" s="12"/>
      <c r="V17" s="12"/>
      <c r="W17" s="12"/>
    </row>
    <row r="18" spans="1:23" ht="45.75">
      <c r="A18" s="66"/>
      <c r="B18" s="221" t="s">
        <v>49</v>
      </c>
      <c r="C18" s="249">
        <v>41755</v>
      </c>
      <c r="D18" s="251" t="s">
        <v>78</v>
      </c>
      <c r="E18" s="253">
        <v>1</v>
      </c>
      <c r="F18" s="253">
        <v>1</v>
      </c>
      <c r="G18" s="89" t="s">
        <v>120</v>
      </c>
      <c r="H18" s="93" t="s">
        <v>91</v>
      </c>
      <c r="I18" s="153">
        <v>0.296</v>
      </c>
      <c r="J18" s="153">
        <v>0.422</v>
      </c>
      <c r="K18" s="153">
        <v>0.295</v>
      </c>
      <c r="L18" s="154">
        <v>0.226</v>
      </c>
      <c r="M18" s="122">
        <f t="shared" si="0"/>
        <v>3570.2</v>
      </c>
      <c r="N18" s="121">
        <v>2927.2</v>
      </c>
      <c r="O18" s="124">
        <v>643</v>
      </c>
      <c r="P18" s="253" t="s">
        <v>129</v>
      </c>
      <c r="Q18" s="12"/>
      <c r="R18" s="12"/>
      <c r="S18" s="12"/>
      <c r="T18" s="12"/>
      <c r="U18" s="12"/>
      <c r="V18" s="12"/>
      <c r="W18" s="12"/>
    </row>
    <row r="19" spans="1:23" ht="83.25" customHeight="1">
      <c r="A19" s="66"/>
      <c r="B19" s="248"/>
      <c r="C19" s="250"/>
      <c r="D19" s="252"/>
      <c r="E19" s="254"/>
      <c r="F19" s="254"/>
      <c r="G19" s="6" t="s">
        <v>123</v>
      </c>
      <c r="H19" s="73" t="s">
        <v>124</v>
      </c>
      <c r="I19" s="160">
        <v>36.3</v>
      </c>
      <c r="J19" s="160">
        <v>36</v>
      </c>
      <c r="K19" s="160">
        <v>35.9</v>
      </c>
      <c r="L19" s="161">
        <v>23.2</v>
      </c>
      <c r="M19" s="122"/>
      <c r="N19" s="121"/>
      <c r="O19" s="124"/>
      <c r="P19" s="254"/>
      <c r="Q19" s="12"/>
      <c r="R19" s="12"/>
      <c r="S19" s="12"/>
      <c r="T19" s="12"/>
      <c r="U19" s="12"/>
      <c r="V19" s="12"/>
      <c r="W19" s="12"/>
    </row>
    <row r="20" spans="1:23" ht="18.75">
      <c r="A20" s="1"/>
      <c r="B20" s="125" t="s">
        <v>9</v>
      </c>
      <c r="C20" s="76"/>
      <c r="D20" s="75"/>
      <c r="E20" s="126"/>
      <c r="F20" s="126"/>
      <c r="G20" s="126"/>
      <c r="H20" s="95"/>
      <c r="I20" s="162"/>
      <c r="J20" s="162"/>
      <c r="K20" s="162"/>
      <c r="L20" s="163"/>
      <c r="M20" s="127">
        <f t="shared" si="0"/>
        <v>33321.9</v>
      </c>
      <c r="N20" s="116">
        <f>N21+N22+N23+N24+N25+N26+N27+N28</f>
        <v>30970.3</v>
      </c>
      <c r="O20" s="116">
        <f>O21+O22+O23+O24+O25+O26+O27+O28</f>
        <v>2351.6</v>
      </c>
      <c r="P20" s="126"/>
      <c r="Q20" s="12"/>
      <c r="R20" s="12"/>
      <c r="S20" s="12"/>
      <c r="T20" s="12"/>
      <c r="U20" s="12"/>
      <c r="V20" s="12"/>
      <c r="W20" s="12"/>
    </row>
    <row r="21" spans="1:23" ht="117" customHeight="1">
      <c r="A21" s="66"/>
      <c r="B21" s="97" t="s">
        <v>33</v>
      </c>
      <c r="C21" s="149">
        <v>41183</v>
      </c>
      <c r="D21" s="36" t="s">
        <v>78</v>
      </c>
      <c r="E21" s="121">
        <v>106</v>
      </c>
      <c r="F21" s="121">
        <v>106</v>
      </c>
      <c r="G21" s="112" t="s">
        <v>132</v>
      </c>
      <c r="H21" s="73" t="s">
        <v>131</v>
      </c>
      <c r="I21" s="237">
        <v>0.46</v>
      </c>
      <c r="J21" s="237">
        <v>0.35</v>
      </c>
      <c r="K21" s="237">
        <v>0.31</v>
      </c>
      <c r="L21" s="237">
        <v>0.26</v>
      </c>
      <c r="M21" s="122">
        <f t="shared" si="0"/>
        <v>459.8</v>
      </c>
      <c r="N21" s="121">
        <v>360</v>
      </c>
      <c r="O21" s="121">
        <v>99.8</v>
      </c>
      <c r="P21" s="235" t="s">
        <v>133</v>
      </c>
      <c r="Q21" s="12"/>
      <c r="R21" s="12"/>
      <c r="S21" s="12"/>
      <c r="T21" s="12"/>
      <c r="U21" s="12"/>
      <c r="V21" s="12"/>
      <c r="W21" s="12"/>
    </row>
    <row r="22" spans="1:23" ht="117" customHeight="1">
      <c r="A22" s="66"/>
      <c r="B22" s="97" t="s">
        <v>50</v>
      </c>
      <c r="C22" s="149">
        <v>41824</v>
      </c>
      <c r="D22" s="36" t="s">
        <v>77</v>
      </c>
      <c r="E22" s="121">
        <v>44</v>
      </c>
      <c r="F22" s="121">
        <v>44</v>
      </c>
      <c r="G22" s="112" t="s">
        <v>132</v>
      </c>
      <c r="H22" s="73" t="s">
        <v>131</v>
      </c>
      <c r="I22" s="257"/>
      <c r="J22" s="257"/>
      <c r="K22" s="257"/>
      <c r="L22" s="257"/>
      <c r="M22" s="122">
        <f t="shared" si="0"/>
        <v>843.9</v>
      </c>
      <c r="N22" s="121">
        <v>499</v>
      </c>
      <c r="O22" s="121">
        <v>344.9</v>
      </c>
      <c r="P22" s="236"/>
      <c r="Q22" s="12"/>
      <c r="R22" s="12"/>
      <c r="S22" s="12"/>
      <c r="T22" s="12"/>
      <c r="U22" s="12"/>
      <c r="V22" s="12"/>
      <c r="W22" s="12"/>
    </row>
    <row r="23" spans="1:23" ht="197.25" customHeight="1">
      <c r="A23" s="66"/>
      <c r="B23" s="97" t="s">
        <v>52</v>
      </c>
      <c r="C23" s="34" t="s">
        <v>130</v>
      </c>
      <c r="D23" s="93" t="s">
        <v>78</v>
      </c>
      <c r="E23" s="99">
        <v>1</v>
      </c>
      <c r="F23" s="99">
        <v>1</v>
      </c>
      <c r="G23" s="89" t="s">
        <v>120</v>
      </c>
      <c r="H23" s="93" t="s">
        <v>91</v>
      </c>
      <c r="I23" s="164">
        <v>0.142</v>
      </c>
      <c r="J23" s="165">
        <v>0.156</v>
      </c>
      <c r="K23" s="165">
        <v>0.167</v>
      </c>
      <c r="L23" s="166">
        <v>0.153</v>
      </c>
      <c r="M23" s="122">
        <f t="shared" si="0"/>
        <v>31954.3</v>
      </c>
      <c r="N23" s="124">
        <v>30111.3</v>
      </c>
      <c r="O23" s="121">
        <v>1843</v>
      </c>
      <c r="P23" s="195" t="s">
        <v>158</v>
      </c>
      <c r="Q23" s="12"/>
      <c r="R23" s="12"/>
      <c r="S23" s="12"/>
      <c r="T23" s="12"/>
      <c r="U23" s="12"/>
      <c r="V23" s="12"/>
      <c r="W23" s="12"/>
    </row>
    <row r="24" spans="1:23" ht="18.75" hidden="1">
      <c r="A24" s="66"/>
      <c r="B24" s="97"/>
      <c r="C24" s="34"/>
      <c r="D24" s="36"/>
      <c r="E24" s="121">
        <v>2</v>
      </c>
      <c r="F24" s="121">
        <v>2</v>
      </c>
      <c r="G24" s="121"/>
      <c r="H24" s="98"/>
      <c r="I24" s="167"/>
      <c r="J24" s="167"/>
      <c r="K24" s="167"/>
      <c r="L24" s="168"/>
      <c r="M24" s="122"/>
      <c r="N24" s="121"/>
      <c r="O24" s="121"/>
      <c r="P24" s="121"/>
      <c r="Q24" s="12"/>
      <c r="R24" s="12"/>
      <c r="S24" s="12"/>
      <c r="T24" s="12"/>
      <c r="U24" s="12"/>
      <c r="V24" s="12"/>
      <c r="W24" s="12"/>
    </row>
    <row r="25" spans="1:23" ht="123.75" customHeight="1">
      <c r="A25" s="66"/>
      <c r="B25" s="97" t="s">
        <v>53</v>
      </c>
      <c r="C25" s="34"/>
      <c r="D25" s="36"/>
      <c r="E25" s="121">
        <v>1</v>
      </c>
      <c r="F25" s="121">
        <v>1</v>
      </c>
      <c r="G25" s="121"/>
      <c r="H25" s="98"/>
      <c r="I25" s="167"/>
      <c r="J25" s="167"/>
      <c r="K25" s="167"/>
      <c r="L25" s="168"/>
      <c r="M25" s="122">
        <f t="shared" si="0"/>
        <v>63.9</v>
      </c>
      <c r="N25" s="121"/>
      <c r="O25" s="121">
        <v>63.9</v>
      </c>
      <c r="P25" s="99" t="s">
        <v>139</v>
      </c>
      <c r="Q25" s="12"/>
      <c r="R25" s="12"/>
      <c r="S25" s="12"/>
      <c r="T25" s="12"/>
      <c r="U25" s="12"/>
      <c r="V25" s="12"/>
      <c r="W25" s="12"/>
    </row>
    <row r="26" spans="1:23" ht="111.75" customHeight="1" hidden="1">
      <c r="A26" s="66"/>
      <c r="B26" s="97"/>
      <c r="C26" s="34"/>
      <c r="D26" s="36"/>
      <c r="E26" s="121"/>
      <c r="F26" s="121"/>
      <c r="G26" s="121"/>
      <c r="H26" s="98"/>
      <c r="I26" s="167"/>
      <c r="J26" s="167"/>
      <c r="K26" s="167"/>
      <c r="L26" s="168"/>
      <c r="M26" s="150"/>
      <c r="N26" s="121"/>
      <c r="O26" s="121"/>
      <c r="P26" s="99"/>
      <c r="Q26" s="12"/>
      <c r="R26" s="12"/>
      <c r="S26" s="12"/>
      <c r="T26" s="12"/>
      <c r="U26" s="12"/>
      <c r="V26" s="12"/>
      <c r="W26" s="12"/>
    </row>
    <row r="27" spans="1:23" ht="18.75" hidden="1">
      <c r="A27" s="66"/>
      <c r="B27" s="97"/>
      <c r="C27" s="34"/>
      <c r="D27" s="36"/>
      <c r="E27" s="121"/>
      <c r="F27" s="121"/>
      <c r="G27" s="121"/>
      <c r="H27" s="98"/>
      <c r="I27" s="167"/>
      <c r="J27" s="167"/>
      <c r="K27" s="167"/>
      <c r="L27" s="168"/>
      <c r="M27" s="150"/>
      <c r="N27" s="121"/>
      <c r="O27" s="121"/>
      <c r="P27" s="99"/>
      <c r="Q27" s="12"/>
      <c r="R27" s="12"/>
      <c r="S27" s="12"/>
      <c r="T27" s="12"/>
      <c r="U27" s="12"/>
      <c r="V27" s="12"/>
      <c r="W27" s="12"/>
    </row>
    <row r="28" spans="1:23" ht="18.75" hidden="1">
      <c r="A28" s="66"/>
      <c r="B28" s="97"/>
      <c r="C28" s="34"/>
      <c r="D28" s="92"/>
      <c r="E28" s="121"/>
      <c r="F28" s="121"/>
      <c r="G28" s="121"/>
      <c r="H28" s="98"/>
      <c r="I28" s="167"/>
      <c r="J28" s="167"/>
      <c r="K28" s="167"/>
      <c r="L28" s="168"/>
      <c r="M28" s="150"/>
      <c r="N28" s="121"/>
      <c r="O28" s="121"/>
      <c r="P28" s="99"/>
      <c r="Q28" s="12"/>
      <c r="R28" s="12"/>
      <c r="S28" s="12"/>
      <c r="T28" s="12"/>
      <c r="U28" s="12"/>
      <c r="V28" s="12"/>
      <c r="W28" s="12"/>
    </row>
    <row r="29" spans="1:23" ht="18.75">
      <c r="A29" s="1"/>
      <c r="B29" s="125" t="s">
        <v>10</v>
      </c>
      <c r="C29" s="76"/>
      <c r="D29" s="75"/>
      <c r="E29" s="126"/>
      <c r="F29" s="126"/>
      <c r="G29" s="126"/>
      <c r="H29" s="95"/>
      <c r="I29" s="162"/>
      <c r="J29" s="162"/>
      <c r="K29" s="162"/>
      <c r="L29" s="163"/>
      <c r="M29" s="127">
        <f>M30+M31+M35+M36</f>
        <v>1256</v>
      </c>
      <c r="N29" s="127">
        <f>N30+N31+N35+N36</f>
        <v>955.5</v>
      </c>
      <c r="O29" s="127">
        <f>O30+O31+O35+O36</f>
        <v>300.5</v>
      </c>
      <c r="P29" s="126"/>
      <c r="Q29" s="12"/>
      <c r="R29" s="12"/>
      <c r="S29" s="12"/>
      <c r="T29" s="12"/>
      <c r="U29" s="12"/>
      <c r="V29" s="12"/>
      <c r="W29" s="12"/>
    </row>
    <row r="30" spans="1:23" ht="48">
      <c r="A30" s="1"/>
      <c r="B30" s="97" t="s">
        <v>36</v>
      </c>
      <c r="C30" s="34"/>
      <c r="D30" s="36" t="s">
        <v>78</v>
      </c>
      <c r="E30" s="121">
        <v>1</v>
      </c>
      <c r="F30" s="121">
        <v>1</v>
      </c>
      <c r="G30" s="121"/>
      <c r="H30" s="98"/>
      <c r="I30" s="167"/>
      <c r="J30" s="167"/>
      <c r="K30" s="167"/>
      <c r="L30" s="168"/>
      <c r="M30" s="122">
        <f t="shared" si="0"/>
        <v>18</v>
      </c>
      <c r="N30" s="124"/>
      <c r="O30" s="124">
        <v>18</v>
      </c>
      <c r="P30" s="121"/>
      <c r="Q30" s="12"/>
      <c r="R30" s="12"/>
      <c r="S30" s="12"/>
      <c r="T30" s="12"/>
      <c r="U30" s="12"/>
      <c r="V30" s="12"/>
      <c r="W30" s="12"/>
    </row>
    <row r="31" spans="1:23" ht="48.75" customHeight="1">
      <c r="A31" s="1"/>
      <c r="B31" s="97" t="s">
        <v>80</v>
      </c>
      <c r="C31" s="34"/>
      <c r="D31" s="36" t="s">
        <v>78</v>
      </c>
      <c r="E31" s="121">
        <v>1</v>
      </c>
      <c r="F31" s="121">
        <v>1</v>
      </c>
      <c r="G31" s="121"/>
      <c r="H31" s="98"/>
      <c r="I31" s="167"/>
      <c r="J31" s="167"/>
      <c r="K31" s="167"/>
      <c r="L31" s="168"/>
      <c r="M31" s="122">
        <f t="shared" si="0"/>
        <v>15</v>
      </c>
      <c r="N31" s="124"/>
      <c r="O31" s="124">
        <v>15</v>
      </c>
      <c r="P31" s="99" t="s">
        <v>79</v>
      </c>
      <c r="Q31" s="12"/>
      <c r="R31" s="12"/>
      <c r="S31" s="12"/>
      <c r="T31" s="12"/>
      <c r="U31" s="12"/>
      <c r="V31" s="12"/>
      <c r="W31" s="12"/>
    </row>
    <row r="32" spans="1:23" ht="0.75" customHeight="1" hidden="1">
      <c r="A32" s="66"/>
      <c r="B32" s="97"/>
      <c r="C32" s="34"/>
      <c r="D32" s="36"/>
      <c r="E32" s="121"/>
      <c r="F32" s="121"/>
      <c r="G32" s="121"/>
      <c r="H32" s="98"/>
      <c r="I32" s="167"/>
      <c r="J32" s="167"/>
      <c r="K32" s="167"/>
      <c r="L32" s="168"/>
      <c r="M32" s="122"/>
      <c r="N32" s="121"/>
      <c r="O32" s="121"/>
      <c r="P32" s="121"/>
      <c r="Q32" s="12"/>
      <c r="R32" s="12"/>
      <c r="S32" s="12"/>
      <c r="T32" s="12"/>
      <c r="U32" s="12"/>
      <c r="V32" s="12"/>
      <c r="W32" s="12"/>
    </row>
    <row r="33" spans="1:23" ht="18.75" hidden="1">
      <c r="A33" s="66"/>
      <c r="B33" s="97"/>
      <c r="C33" s="34"/>
      <c r="D33" s="36"/>
      <c r="E33" s="121"/>
      <c r="F33" s="121"/>
      <c r="G33" s="121"/>
      <c r="H33" s="98"/>
      <c r="I33" s="167"/>
      <c r="J33" s="167"/>
      <c r="K33" s="167"/>
      <c r="L33" s="168"/>
      <c r="M33" s="122"/>
      <c r="N33" s="124"/>
      <c r="O33" s="124"/>
      <c r="P33" s="121"/>
      <c r="Q33" s="12"/>
      <c r="R33" s="12"/>
      <c r="S33" s="12"/>
      <c r="T33" s="12"/>
      <c r="U33" s="12"/>
      <c r="V33" s="12"/>
      <c r="W33" s="12"/>
    </row>
    <row r="34" spans="1:23" ht="18.75" hidden="1">
      <c r="A34" s="1"/>
      <c r="B34" s="97"/>
      <c r="C34" s="34"/>
      <c r="D34" s="36"/>
      <c r="E34" s="121"/>
      <c r="F34" s="121"/>
      <c r="G34" s="121"/>
      <c r="H34" s="98"/>
      <c r="I34" s="167"/>
      <c r="J34" s="167"/>
      <c r="K34" s="167"/>
      <c r="L34" s="168"/>
      <c r="M34" s="122"/>
      <c r="N34" s="121"/>
      <c r="O34" s="121"/>
      <c r="P34" s="121"/>
      <c r="Q34" s="12"/>
      <c r="R34" s="12"/>
      <c r="S34" s="12"/>
      <c r="T34" s="12"/>
      <c r="U34" s="12"/>
      <c r="V34" s="12"/>
      <c r="W34" s="12"/>
    </row>
    <row r="35" spans="1:23" ht="48">
      <c r="A35" s="1"/>
      <c r="B35" s="97" t="s">
        <v>28</v>
      </c>
      <c r="C35" s="34"/>
      <c r="D35" s="36" t="s">
        <v>81</v>
      </c>
      <c r="E35" s="121">
        <v>150</v>
      </c>
      <c r="F35" s="121">
        <v>150</v>
      </c>
      <c r="G35" s="121"/>
      <c r="H35" s="98"/>
      <c r="I35" s="167"/>
      <c r="J35" s="167"/>
      <c r="K35" s="167"/>
      <c r="L35" s="168"/>
      <c r="M35" s="122">
        <f t="shared" si="0"/>
        <v>86.5</v>
      </c>
      <c r="N35" s="121"/>
      <c r="O35" s="121">
        <v>86.5</v>
      </c>
      <c r="P35" s="121"/>
      <c r="Q35" s="12"/>
      <c r="R35" s="12"/>
      <c r="S35" s="12"/>
      <c r="T35" s="12"/>
      <c r="U35" s="12"/>
      <c r="V35" s="12"/>
      <c r="W35" s="12"/>
    </row>
    <row r="36" spans="1:23" ht="79.5">
      <c r="A36" s="66"/>
      <c r="B36" s="97" t="s">
        <v>51</v>
      </c>
      <c r="C36" s="149">
        <v>41851</v>
      </c>
      <c r="D36" s="36" t="s">
        <v>78</v>
      </c>
      <c r="E36" s="121">
        <v>199</v>
      </c>
      <c r="F36" s="121">
        <v>199</v>
      </c>
      <c r="G36" s="112" t="s">
        <v>132</v>
      </c>
      <c r="H36" s="93" t="s">
        <v>113</v>
      </c>
      <c r="I36" s="153">
        <v>1.248</v>
      </c>
      <c r="J36" s="153">
        <v>2.303</v>
      </c>
      <c r="K36" s="153">
        <v>2.018</v>
      </c>
      <c r="L36" s="154">
        <v>0.97</v>
      </c>
      <c r="M36" s="122">
        <f t="shared" si="0"/>
        <v>1136.5</v>
      </c>
      <c r="N36" s="121">
        <v>955.5</v>
      </c>
      <c r="O36" s="124">
        <v>181</v>
      </c>
      <c r="P36" s="99" t="s">
        <v>140</v>
      </c>
      <c r="Q36" s="12"/>
      <c r="R36" s="12"/>
      <c r="S36" s="12"/>
      <c r="T36" s="12"/>
      <c r="U36" s="12"/>
      <c r="V36" s="12"/>
      <c r="W36" s="12"/>
    </row>
    <row r="37" spans="1:23" ht="18.75">
      <c r="A37" s="1"/>
      <c r="B37" s="189" t="s">
        <v>11</v>
      </c>
      <c r="C37" s="77"/>
      <c r="D37" s="75"/>
      <c r="E37" s="126"/>
      <c r="F37" s="126"/>
      <c r="G37" s="126"/>
      <c r="H37" s="95"/>
      <c r="I37" s="169"/>
      <c r="J37" s="169"/>
      <c r="K37" s="169"/>
      <c r="L37" s="163"/>
      <c r="M37" s="127">
        <f t="shared" si="0"/>
        <v>608</v>
      </c>
      <c r="N37" s="116">
        <f>N38+N39+N40</f>
        <v>540</v>
      </c>
      <c r="O37" s="116">
        <f>O38+O39+O40</f>
        <v>68</v>
      </c>
      <c r="P37" s="126"/>
      <c r="Q37" s="12"/>
      <c r="R37" s="12"/>
      <c r="S37" s="12"/>
      <c r="T37" s="12"/>
      <c r="U37" s="12"/>
      <c r="V37" s="12"/>
      <c r="W37" s="12"/>
    </row>
    <row r="38" spans="1:23" ht="31.5">
      <c r="A38" s="39"/>
      <c r="B38" s="190" t="s">
        <v>58</v>
      </c>
      <c r="C38" s="90">
        <v>41183</v>
      </c>
      <c r="D38" s="36" t="s">
        <v>78</v>
      </c>
      <c r="E38" s="121">
        <v>37</v>
      </c>
      <c r="F38" s="121">
        <v>37</v>
      </c>
      <c r="G38" s="253" t="s">
        <v>112</v>
      </c>
      <c r="H38" s="263" t="s">
        <v>113</v>
      </c>
      <c r="I38" s="237">
        <v>0.719</v>
      </c>
      <c r="J38" s="237">
        <v>0.651</v>
      </c>
      <c r="K38" s="233">
        <v>0.55</v>
      </c>
      <c r="L38" s="237">
        <v>0.478</v>
      </c>
      <c r="M38" s="119">
        <f t="shared" si="0"/>
        <v>203</v>
      </c>
      <c r="N38" s="124">
        <v>180</v>
      </c>
      <c r="O38" s="124">
        <v>23</v>
      </c>
      <c r="P38" s="253" t="s">
        <v>141</v>
      </c>
      <c r="Q38" s="12"/>
      <c r="R38" s="12"/>
      <c r="S38" s="12"/>
      <c r="T38" s="12"/>
      <c r="U38" s="12"/>
      <c r="V38" s="12"/>
      <c r="W38" s="12"/>
    </row>
    <row r="39" spans="1:23" ht="31.5">
      <c r="A39" s="39"/>
      <c r="B39" s="190" t="s">
        <v>115</v>
      </c>
      <c r="C39" s="91">
        <v>41640</v>
      </c>
      <c r="D39" s="36" t="s">
        <v>78</v>
      </c>
      <c r="E39" s="121">
        <v>50</v>
      </c>
      <c r="F39" s="121">
        <v>50</v>
      </c>
      <c r="G39" s="262"/>
      <c r="H39" s="264"/>
      <c r="I39" s="238"/>
      <c r="J39" s="238"/>
      <c r="K39" s="234"/>
      <c r="L39" s="257"/>
      <c r="M39" s="119">
        <f t="shared" si="0"/>
        <v>405</v>
      </c>
      <c r="N39" s="124">
        <v>360</v>
      </c>
      <c r="O39" s="124">
        <v>45</v>
      </c>
      <c r="P39" s="254"/>
      <c r="Q39" s="12"/>
      <c r="R39" s="12"/>
      <c r="S39" s="12"/>
      <c r="T39" s="12"/>
      <c r="U39" s="12"/>
      <c r="V39" s="12"/>
      <c r="W39" s="12"/>
    </row>
    <row r="40" spans="1:23" ht="33" customHeight="1">
      <c r="A40" s="39"/>
      <c r="B40" s="190" t="s">
        <v>114</v>
      </c>
      <c r="C40" s="91">
        <v>41640</v>
      </c>
      <c r="D40" s="92" t="s">
        <v>78</v>
      </c>
      <c r="E40" s="121">
        <v>10</v>
      </c>
      <c r="F40" s="121">
        <v>10</v>
      </c>
      <c r="G40" s="254"/>
      <c r="H40" s="93" t="s">
        <v>113</v>
      </c>
      <c r="I40" s="170"/>
      <c r="J40" s="170"/>
      <c r="K40" s="170"/>
      <c r="L40" s="168">
        <v>0.429</v>
      </c>
      <c r="M40" s="119"/>
      <c r="N40" s="124"/>
      <c r="O40" s="124"/>
      <c r="P40" s="121"/>
      <c r="Q40" s="12"/>
      <c r="R40" s="12"/>
      <c r="S40" s="12"/>
      <c r="T40" s="12"/>
      <c r="U40" s="12"/>
      <c r="V40" s="12"/>
      <c r="W40" s="12"/>
    </row>
    <row r="41" spans="1:23" ht="18.75">
      <c r="A41" s="1"/>
      <c r="B41" s="191" t="s">
        <v>12</v>
      </c>
      <c r="C41" s="78"/>
      <c r="D41" s="75"/>
      <c r="E41" s="126"/>
      <c r="F41" s="126"/>
      <c r="G41" s="126"/>
      <c r="H41" s="95"/>
      <c r="I41" s="171"/>
      <c r="J41" s="171"/>
      <c r="K41" s="171"/>
      <c r="L41" s="163"/>
      <c r="M41" s="127">
        <f t="shared" si="0"/>
        <v>6258.2</v>
      </c>
      <c r="N41" s="116">
        <f>N42+N43</f>
        <v>5322.2</v>
      </c>
      <c r="O41" s="116">
        <f>O42+O43</f>
        <v>936</v>
      </c>
      <c r="P41" s="126"/>
      <c r="Q41" s="12"/>
      <c r="R41" s="12"/>
      <c r="S41" s="12"/>
      <c r="T41" s="12"/>
      <c r="U41" s="12"/>
      <c r="V41" s="12"/>
      <c r="W41" s="12"/>
    </row>
    <row r="42" spans="1:23" ht="60" customHeight="1">
      <c r="A42" s="68"/>
      <c r="B42" s="192" t="s">
        <v>39</v>
      </c>
      <c r="C42" s="207" t="s">
        <v>145</v>
      </c>
      <c r="D42" s="36" t="s">
        <v>78</v>
      </c>
      <c r="E42" s="121">
        <v>95</v>
      </c>
      <c r="F42" s="121">
        <v>95</v>
      </c>
      <c r="G42" s="112" t="s">
        <v>132</v>
      </c>
      <c r="H42" s="93" t="s">
        <v>113</v>
      </c>
      <c r="I42" s="208">
        <v>1.263</v>
      </c>
      <c r="J42" s="208">
        <v>1.49</v>
      </c>
      <c r="K42" s="208">
        <v>0.606</v>
      </c>
      <c r="L42" s="154">
        <v>0.433</v>
      </c>
      <c r="M42" s="142">
        <f t="shared" si="0"/>
        <v>604</v>
      </c>
      <c r="N42" s="124">
        <v>570</v>
      </c>
      <c r="O42" s="124">
        <v>34</v>
      </c>
      <c r="P42" s="99" t="s">
        <v>144</v>
      </c>
      <c r="Q42" s="12"/>
      <c r="R42" s="12"/>
      <c r="S42" s="12"/>
      <c r="T42" s="12"/>
      <c r="U42" s="12"/>
      <c r="V42" s="12"/>
      <c r="W42" s="12"/>
    </row>
    <row r="43" spans="1:23" ht="45.75">
      <c r="A43" s="1"/>
      <c r="B43" s="258" t="s">
        <v>41</v>
      </c>
      <c r="C43" s="260" t="s">
        <v>146</v>
      </c>
      <c r="D43" s="251" t="s">
        <v>78</v>
      </c>
      <c r="E43" s="253">
        <v>2</v>
      </c>
      <c r="F43" s="253">
        <v>2</v>
      </c>
      <c r="G43" s="89" t="s">
        <v>120</v>
      </c>
      <c r="H43" s="93" t="s">
        <v>91</v>
      </c>
      <c r="I43" s="208"/>
      <c r="J43" s="208">
        <v>0.587</v>
      </c>
      <c r="K43" s="208">
        <v>0.353</v>
      </c>
      <c r="L43" s="154">
        <v>0.21</v>
      </c>
      <c r="M43" s="122">
        <f t="shared" si="0"/>
        <v>5654.2</v>
      </c>
      <c r="N43" s="124">
        <v>4752.2</v>
      </c>
      <c r="O43" s="124">
        <v>902</v>
      </c>
      <c r="P43" s="253" t="s">
        <v>147</v>
      </c>
      <c r="Q43" s="12"/>
      <c r="R43" s="12"/>
      <c r="S43" s="12"/>
      <c r="T43" s="12"/>
      <c r="U43" s="12"/>
      <c r="V43" s="12"/>
      <c r="W43" s="12"/>
    </row>
    <row r="44" spans="1:23" ht="75.75">
      <c r="A44" s="1"/>
      <c r="B44" s="259"/>
      <c r="C44" s="261"/>
      <c r="D44" s="252"/>
      <c r="E44" s="254"/>
      <c r="F44" s="254"/>
      <c r="G44" s="6" t="s">
        <v>123</v>
      </c>
      <c r="H44" s="73" t="s">
        <v>124</v>
      </c>
      <c r="I44" s="208"/>
      <c r="J44" s="208">
        <v>52.68</v>
      </c>
      <c r="K44" s="208">
        <v>49.95</v>
      </c>
      <c r="L44" s="154">
        <v>47.6</v>
      </c>
      <c r="M44" s="122"/>
      <c r="N44" s="124"/>
      <c r="O44" s="124"/>
      <c r="P44" s="254"/>
      <c r="Q44" s="12"/>
      <c r="R44" s="12"/>
      <c r="S44" s="12"/>
      <c r="T44" s="12"/>
      <c r="U44" s="12"/>
      <c r="V44" s="12"/>
      <c r="W44" s="12"/>
    </row>
    <row r="45" spans="1:23" ht="18.75">
      <c r="A45" s="1"/>
      <c r="B45" s="194" t="s">
        <v>13</v>
      </c>
      <c r="C45" s="79"/>
      <c r="D45" s="75"/>
      <c r="E45" s="126"/>
      <c r="F45" s="126"/>
      <c r="G45" s="144"/>
      <c r="H45" s="101"/>
      <c r="I45" s="173"/>
      <c r="J45" s="173"/>
      <c r="K45" s="173"/>
      <c r="L45" s="163"/>
      <c r="M45" s="127">
        <f t="shared" si="0"/>
        <v>1952.9</v>
      </c>
      <c r="N45" s="116">
        <f>N46+N47+N48+N49</f>
        <v>1834.1000000000001</v>
      </c>
      <c r="O45" s="116">
        <f>O46+O47+O48+O49</f>
        <v>118.8</v>
      </c>
      <c r="P45" s="126"/>
      <c r="Q45" s="12"/>
      <c r="R45" s="12"/>
      <c r="S45" s="12"/>
      <c r="T45" s="12"/>
      <c r="U45" s="12"/>
      <c r="V45" s="12"/>
      <c r="W45" s="12"/>
    </row>
    <row r="46" spans="1:23" ht="110.25" customHeight="1">
      <c r="A46" s="1"/>
      <c r="B46" s="193" t="s">
        <v>47</v>
      </c>
      <c r="C46" s="272" t="s">
        <v>149</v>
      </c>
      <c r="D46" s="2" t="s">
        <v>78</v>
      </c>
      <c r="E46" s="14">
        <v>1</v>
      </c>
      <c r="F46" s="14">
        <v>1</v>
      </c>
      <c r="G46" s="265" t="s">
        <v>120</v>
      </c>
      <c r="H46" s="266" t="s">
        <v>91</v>
      </c>
      <c r="I46" s="268">
        <v>0.76</v>
      </c>
      <c r="J46" s="268">
        <v>0.85</v>
      </c>
      <c r="K46" s="268">
        <v>0.33</v>
      </c>
      <c r="L46" s="268">
        <v>0.22</v>
      </c>
      <c r="M46" s="119">
        <f t="shared" si="0"/>
        <v>949</v>
      </c>
      <c r="N46" s="117">
        <v>862.7</v>
      </c>
      <c r="O46" s="117">
        <v>86.3</v>
      </c>
      <c r="P46" s="221" t="s">
        <v>148</v>
      </c>
      <c r="Q46" s="12"/>
      <c r="R46" s="12"/>
      <c r="S46" s="12"/>
      <c r="T46" s="12"/>
      <c r="U46" s="12"/>
      <c r="V46" s="12"/>
      <c r="W46" s="12"/>
    </row>
    <row r="47" spans="1:23" ht="94.5">
      <c r="A47" s="1"/>
      <c r="B47" s="193" t="s">
        <v>37</v>
      </c>
      <c r="C47" s="273"/>
      <c r="D47" s="2" t="s">
        <v>78</v>
      </c>
      <c r="E47" s="14">
        <v>1</v>
      </c>
      <c r="F47" s="14">
        <v>1</v>
      </c>
      <c r="G47" s="223"/>
      <c r="H47" s="267"/>
      <c r="I47" s="269"/>
      <c r="J47" s="269"/>
      <c r="K47" s="269"/>
      <c r="L47" s="269"/>
      <c r="M47" s="119">
        <f t="shared" si="0"/>
        <v>234</v>
      </c>
      <c r="N47" s="117">
        <v>212.7</v>
      </c>
      <c r="O47" s="117">
        <v>21.3</v>
      </c>
      <c r="P47" s="222"/>
      <c r="Q47" s="12"/>
      <c r="R47" s="12"/>
      <c r="S47" s="12"/>
      <c r="T47" s="12"/>
      <c r="U47" s="12"/>
      <c r="V47" s="12"/>
      <c r="W47" s="12"/>
    </row>
    <row r="48" spans="1:23" ht="47.25">
      <c r="A48" s="1"/>
      <c r="B48" s="193" t="s">
        <v>26</v>
      </c>
      <c r="C48" s="272"/>
      <c r="D48" s="2" t="s">
        <v>78</v>
      </c>
      <c r="E48" s="14">
        <v>1</v>
      </c>
      <c r="F48" s="14">
        <v>1</v>
      </c>
      <c r="G48" s="235"/>
      <c r="H48" s="270"/>
      <c r="I48" s="270"/>
      <c r="J48" s="270"/>
      <c r="K48" s="270"/>
      <c r="L48" s="270"/>
      <c r="M48" s="119">
        <f t="shared" si="0"/>
        <v>562.9000000000001</v>
      </c>
      <c r="N48" s="14">
        <v>551.7</v>
      </c>
      <c r="O48" s="14">
        <v>11.2</v>
      </c>
      <c r="P48" s="222"/>
      <c r="Q48" s="12"/>
      <c r="R48" s="12"/>
      <c r="S48" s="12"/>
      <c r="T48" s="12"/>
      <c r="U48" s="12"/>
      <c r="V48" s="12"/>
      <c r="W48" s="12"/>
    </row>
    <row r="49" spans="1:23" ht="48.75" customHeight="1">
      <c r="A49" s="1"/>
      <c r="B49" s="193" t="s">
        <v>65</v>
      </c>
      <c r="C49" s="273"/>
      <c r="D49" s="2" t="s">
        <v>78</v>
      </c>
      <c r="E49" s="14">
        <v>1</v>
      </c>
      <c r="F49" s="14">
        <v>1</v>
      </c>
      <c r="G49" s="236"/>
      <c r="H49" s="271"/>
      <c r="I49" s="271"/>
      <c r="J49" s="271"/>
      <c r="K49" s="271"/>
      <c r="L49" s="271"/>
      <c r="M49" s="119">
        <f t="shared" si="0"/>
        <v>207</v>
      </c>
      <c r="N49" s="14">
        <v>207</v>
      </c>
      <c r="O49" s="14">
        <v>0</v>
      </c>
      <c r="P49" s="223"/>
      <c r="Q49" s="12"/>
      <c r="R49" s="12"/>
      <c r="S49" s="12"/>
      <c r="T49" s="12"/>
      <c r="U49" s="12"/>
      <c r="V49" s="12"/>
      <c r="W49" s="12"/>
    </row>
    <row r="50" spans="1:23" ht="18.75">
      <c r="A50" s="1"/>
      <c r="B50" s="194" t="s">
        <v>14</v>
      </c>
      <c r="C50" s="79"/>
      <c r="D50" s="75"/>
      <c r="E50" s="126"/>
      <c r="F50" s="126"/>
      <c r="G50" s="144"/>
      <c r="H50" s="101"/>
      <c r="I50" s="173"/>
      <c r="J50" s="173"/>
      <c r="K50" s="173"/>
      <c r="L50" s="163"/>
      <c r="M50" s="127">
        <f t="shared" si="0"/>
        <v>719.6000000000001</v>
      </c>
      <c r="N50" s="125">
        <f>N51+N52+N53</f>
        <v>707.1600000000001</v>
      </c>
      <c r="O50" s="125">
        <f>O51+O52+O53</f>
        <v>12.440000000000001</v>
      </c>
      <c r="P50" s="126"/>
      <c r="Q50" s="12"/>
      <c r="R50" s="12"/>
      <c r="S50" s="12"/>
      <c r="T50" s="12"/>
      <c r="U50" s="12"/>
      <c r="V50" s="12"/>
      <c r="W50" s="12"/>
    </row>
    <row r="51" spans="1:23" ht="60.75">
      <c r="A51" s="66"/>
      <c r="B51" s="192" t="s">
        <v>25</v>
      </c>
      <c r="C51" s="113" t="s">
        <v>150</v>
      </c>
      <c r="D51" s="36" t="s">
        <v>78</v>
      </c>
      <c r="E51" s="121">
        <v>91</v>
      </c>
      <c r="F51" s="121">
        <v>91</v>
      </c>
      <c r="G51" s="112" t="s">
        <v>132</v>
      </c>
      <c r="H51" s="73" t="s">
        <v>131</v>
      </c>
      <c r="I51" s="209">
        <v>0.299</v>
      </c>
      <c r="J51" s="209">
        <v>0.462</v>
      </c>
      <c r="K51" s="209">
        <v>0.409</v>
      </c>
      <c r="L51" s="154">
        <v>0.436</v>
      </c>
      <c r="M51" s="122">
        <f t="shared" si="0"/>
        <v>462.4</v>
      </c>
      <c r="N51" s="121">
        <v>462.4</v>
      </c>
      <c r="O51" s="121">
        <v>0</v>
      </c>
      <c r="P51" s="99" t="s">
        <v>154</v>
      </c>
      <c r="Q51" s="12"/>
      <c r="R51" s="12"/>
      <c r="S51" s="12"/>
      <c r="T51" s="12"/>
      <c r="U51" s="12"/>
      <c r="V51" s="12"/>
      <c r="W51" s="12"/>
    </row>
    <row r="52" spans="1:23" ht="63.75">
      <c r="A52" s="1"/>
      <c r="B52" s="193" t="s">
        <v>38</v>
      </c>
      <c r="C52" s="11" t="s">
        <v>151</v>
      </c>
      <c r="D52" s="2" t="s">
        <v>78</v>
      </c>
      <c r="E52" s="14">
        <v>2</v>
      </c>
      <c r="F52" s="14">
        <v>2</v>
      </c>
      <c r="G52" s="89" t="s">
        <v>120</v>
      </c>
      <c r="H52" s="93" t="s">
        <v>91</v>
      </c>
      <c r="I52" s="209"/>
      <c r="J52" s="209">
        <v>1.074</v>
      </c>
      <c r="K52" s="209">
        <v>0.795</v>
      </c>
      <c r="L52" s="154">
        <v>1.166</v>
      </c>
      <c r="M52" s="119">
        <f t="shared" si="0"/>
        <v>207.8</v>
      </c>
      <c r="N52" s="14">
        <v>200.3</v>
      </c>
      <c r="O52" s="14">
        <v>7.5</v>
      </c>
      <c r="P52" s="99" t="s">
        <v>155</v>
      </c>
      <c r="Q52" s="12"/>
      <c r="R52" s="12"/>
      <c r="S52" s="12"/>
      <c r="T52" s="12"/>
      <c r="U52" s="12"/>
      <c r="V52" s="12"/>
      <c r="W52" s="12"/>
    </row>
    <row r="53" spans="1:23" ht="75.75" customHeight="1">
      <c r="A53" s="1"/>
      <c r="B53" s="193" t="s">
        <v>125</v>
      </c>
      <c r="C53" s="11" t="s">
        <v>157</v>
      </c>
      <c r="D53" s="2" t="s">
        <v>78</v>
      </c>
      <c r="E53" s="14">
        <v>2</v>
      </c>
      <c r="F53" s="14">
        <v>2</v>
      </c>
      <c r="G53" s="210" t="s">
        <v>152</v>
      </c>
      <c r="H53" s="211" t="s">
        <v>153</v>
      </c>
      <c r="I53" s="208"/>
      <c r="J53" s="208">
        <v>3.9</v>
      </c>
      <c r="K53" s="208">
        <v>4.4</v>
      </c>
      <c r="L53" s="154">
        <v>2.8</v>
      </c>
      <c r="M53" s="119">
        <f t="shared" si="0"/>
        <v>49.4</v>
      </c>
      <c r="N53" s="14">
        <v>44.46</v>
      </c>
      <c r="O53" s="14">
        <v>4.94</v>
      </c>
      <c r="P53" s="99" t="s">
        <v>156</v>
      </c>
      <c r="Q53" s="12"/>
      <c r="R53" s="12"/>
      <c r="S53" s="12"/>
      <c r="T53" s="12"/>
      <c r="U53" s="12"/>
      <c r="V53" s="12"/>
      <c r="W53" s="12"/>
    </row>
    <row r="54" spans="1:23" ht="34.5" customHeight="1">
      <c r="A54" s="1"/>
      <c r="B54" s="197" t="s">
        <v>62</v>
      </c>
      <c r="C54" s="79"/>
      <c r="D54" s="75"/>
      <c r="E54" s="126"/>
      <c r="F54" s="126"/>
      <c r="G54" s="144"/>
      <c r="H54" s="101"/>
      <c r="I54" s="173"/>
      <c r="J54" s="173"/>
      <c r="K54" s="173"/>
      <c r="L54" s="163"/>
      <c r="M54" s="125">
        <f t="shared" si="0"/>
        <v>23298.699999999997</v>
      </c>
      <c r="N54" s="116">
        <f>N58+N60+N66+N71+N79+N82+N85</f>
        <v>18407.899999999998</v>
      </c>
      <c r="O54" s="116">
        <f>O58+O60+O66+O71+O79+O82+O85</f>
        <v>4890.799999999999</v>
      </c>
      <c r="P54" s="126"/>
      <c r="Q54" s="12"/>
      <c r="R54" s="12"/>
      <c r="S54" s="12"/>
      <c r="T54" s="12"/>
      <c r="U54" s="12"/>
      <c r="V54" s="12"/>
      <c r="W54" s="12"/>
    </row>
    <row r="55" spans="1:23" ht="56.25" customHeight="1">
      <c r="A55" s="1"/>
      <c r="B55" s="197"/>
      <c r="C55" s="214"/>
      <c r="D55" s="36"/>
      <c r="E55" s="121"/>
      <c r="F55" s="121"/>
      <c r="G55" s="217" t="s">
        <v>164</v>
      </c>
      <c r="H55" s="215" t="s">
        <v>131</v>
      </c>
      <c r="I55" s="216">
        <v>24.4</v>
      </c>
      <c r="J55" s="216">
        <v>23.9</v>
      </c>
      <c r="K55" s="216">
        <v>25.4</v>
      </c>
      <c r="L55" s="121">
        <v>22.7</v>
      </c>
      <c r="M55" s="122"/>
      <c r="N55" s="142"/>
      <c r="O55" s="142"/>
      <c r="P55" s="99" t="s">
        <v>165</v>
      </c>
      <c r="Q55" s="12"/>
      <c r="R55" s="12"/>
      <c r="S55" s="12"/>
      <c r="T55" s="12"/>
      <c r="U55" s="12"/>
      <c r="V55" s="12"/>
      <c r="W55" s="12"/>
    </row>
    <row r="56" spans="1:23" ht="60.75" customHeight="1">
      <c r="A56" s="1"/>
      <c r="B56" s="197"/>
      <c r="C56" s="214"/>
      <c r="D56" s="36"/>
      <c r="E56" s="121"/>
      <c r="F56" s="121"/>
      <c r="G56" s="217" t="s">
        <v>166</v>
      </c>
      <c r="H56" s="215" t="s">
        <v>167</v>
      </c>
      <c r="I56" s="216">
        <v>0.223</v>
      </c>
      <c r="J56" s="216">
        <v>0.195</v>
      </c>
      <c r="K56" s="216">
        <v>0.2</v>
      </c>
      <c r="L56" s="121">
        <v>0.21</v>
      </c>
      <c r="M56" s="122"/>
      <c r="N56" s="142"/>
      <c r="O56" s="142"/>
      <c r="P56" s="99" t="s">
        <v>168</v>
      </c>
      <c r="Q56" s="12"/>
      <c r="R56" s="12"/>
      <c r="S56" s="12"/>
      <c r="T56" s="12"/>
      <c r="U56" s="12"/>
      <c r="V56" s="12"/>
      <c r="W56" s="12"/>
    </row>
    <row r="57" spans="1:23" ht="60" customHeight="1">
      <c r="A57" s="1"/>
      <c r="B57" s="197"/>
      <c r="C57" s="214"/>
      <c r="D57" s="36"/>
      <c r="E57" s="121"/>
      <c r="F57" s="121"/>
      <c r="G57" s="217" t="s">
        <v>169</v>
      </c>
      <c r="H57" s="215" t="s">
        <v>170</v>
      </c>
      <c r="I57" s="216">
        <v>3.9</v>
      </c>
      <c r="J57" s="216">
        <v>3.65</v>
      </c>
      <c r="K57" s="216">
        <v>3.64</v>
      </c>
      <c r="L57" s="121">
        <v>3.7</v>
      </c>
      <c r="M57" s="122"/>
      <c r="N57" s="142"/>
      <c r="O57" s="142"/>
      <c r="P57" s="121" t="s">
        <v>171</v>
      </c>
      <c r="Q57" s="12"/>
      <c r="R57" s="12"/>
      <c r="S57" s="12"/>
      <c r="T57" s="12"/>
      <c r="U57" s="12"/>
      <c r="V57" s="12"/>
      <c r="W57" s="12"/>
    </row>
    <row r="58" spans="1:23" ht="31.5" customHeight="1">
      <c r="A58" s="1"/>
      <c r="B58" s="198" t="s">
        <v>18</v>
      </c>
      <c r="C58" s="52"/>
      <c r="D58" s="26"/>
      <c r="E58" s="25"/>
      <c r="F58" s="25"/>
      <c r="G58" s="146"/>
      <c r="H58" s="105"/>
      <c r="I58" s="175"/>
      <c r="J58" s="175"/>
      <c r="K58" s="175"/>
      <c r="L58" s="176"/>
      <c r="M58" s="130">
        <f t="shared" si="0"/>
        <v>2114.9</v>
      </c>
      <c r="N58" s="128">
        <v>2114.9</v>
      </c>
      <c r="O58" s="128">
        <v>0</v>
      </c>
      <c r="P58" s="14"/>
      <c r="Q58" s="12"/>
      <c r="R58" s="12"/>
      <c r="S58" s="12"/>
      <c r="T58" s="12"/>
      <c r="U58" s="12"/>
      <c r="V58" s="12"/>
      <c r="W58" s="12"/>
    </row>
    <row r="59" spans="1:23" ht="0.75" customHeight="1" hidden="1">
      <c r="A59" s="1"/>
      <c r="B59" s="193" t="s">
        <v>46</v>
      </c>
      <c r="C59" s="11"/>
      <c r="D59" s="2"/>
      <c r="E59" s="14"/>
      <c r="F59" s="14"/>
      <c r="G59" s="145"/>
      <c r="H59" s="100"/>
      <c r="I59" s="174"/>
      <c r="J59" s="174"/>
      <c r="K59" s="174"/>
      <c r="L59" s="158"/>
      <c r="M59" s="119">
        <f t="shared" si="0"/>
        <v>2114.9</v>
      </c>
      <c r="N59" s="14">
        <v>2114.9</v>
      </c>
      <c r="O59" s="14">
        <v>0</v>
      </c>
      <c r="P59" s="14"/>
      <c r="Q59" s="12"/>
      <c r="R59" s="12"/>
      <c r="S59" s="12"/>
      <c r="T59" s="12"/>
      <c r="U59" s="12"/>
      <c r="V59" s="12"/>
      <c r="W59" s="12"/>
    </row>
    <row r="60" spans="1:23" ht="31.5" customHeight="1">
      <c r="A60" s="1"/>
      <c r="B60" s="199" t="s">
        <v>43</v>
      </c>
      <c r="C60" s="53"/>
      <c r="D60" s="26"/>
      <c r="E60" s="25"/>
      <c r="F60" s="25"/>
      <c r="G60" s="146"/>
      <c r="H60" s="105"/>
      <c r="I60" s="177"/>
      <c r="J60" s="177"/>
      <c r="K60" s="177"/>
      <c r="L60" s="176"/>
      <c r="M60" s="130">
        <f t="shared" si="0"/>
        <v>14559</v>
      </c>
      <c r="N60" s="129">
        <f>N61+N62+N63+N64+N65</f>
        <v>11959</v>
      </c>
      <c r="O60" s="129">
        <f>O61+O62+O63+O64+O65</f>
        <v>2600</v>
      </c>
      <c r="P60" s="14"/>
      <c r="Q60" s="12"/>
      <c r="R60" s="12"/>
      <c r="S60" s="12"/>
      <c r="T60" s="12"/>
      <c r="U60" s="12"/>
      <c r="V60" s="12"/>
      <c r="W60" s="12"/>
    </row>
    <row r="61" spans="1:23" ht="30" customHeight="1" hidden="1">
      <c r="A61" s="1"/>
      <c r="B61" s="200" t="s">
        <v>45</v>
      </c>
      <c r="C61" s="45"/>
      <c r="D61" s="2"/>
      <c r="E61" s="14"/>
      <c r="F61" s="14"/>
      <c r="G61" s="145"/>
      <c r="H61" s="100"/>
      <c r="I61" s="178"/>
      <c r="J61" s="178"/>
      <c r="K61" s="178"/>
      <c r="L61" s="158"/>
      <c r="M61" s="119">
        <f t="shared" si="0"/>
        <v>829</v>
      </c>
      <c r="N61" s="117">
        <v>829</v>
      </c>
      <c r="O61" s="117">
        <v>0</v>
      </c>
      <c r="P61" s="14"/>
      <c r="Q61" s="12"/>
      <c r="R61" s="12"/>
      <c r="S61" s="12"/>
      <c r="T61" s="12"/>
      <c r="U61" s="12"/>
      <c r="V61" s="12"/>
      <c r="W61" s="12"/>
    </row>
    <row r="62" spans="1:23" ht="32.25" hidden="1">
      <c r="A62" s="1"/>
      <c r="B62" s="200" t="s">
        <v>54</v>
      </c>
      <c r="C62" s="45"/>
      <c r="D62" s="2"/>
      <c r="E62" s="14"/>
      <c r="F62" s="14"/>
      <c r="G62" s="145"/>
      <c r="H62" s="100"/>
      <c r="I62" s="178"/>
      <c r="J62" s="178"/>
      <c r="K62" s="178"/>
      <c r="L62" s="158"/>
      <c r="M62" s="119">
        <f t="shared" si="0"/>
        <v>13208</v>
      </c>
      <c r="N62" s="117">
        <v>10788</v>
      </c>
      <c r="O62" s="117">
        <v>2420</v>
      </c>
      <c r="P62" s="14"/>
      <c r="Q62" s="12"/>
      <c r="R62" s="12"/>
      <c r="S62" s="12"/>
      <c r="T62" s="12"/>
      <c r="U62" s="12"/>
      <c r="V62" s="12"/>
      <c r="W62" s="12"/>
    </row>
    <row r="63" spans="1:16" ht="48.75" customHeight="1" hidden="1">
      <c r="A63" s="1"/>
      <c r="B63" s="201" t="s">
        <v>83</v>
      </c>
      <c r="C63" s="64"/>
      <c r="D63" s="2"/>
      <c r="E63" s="14"/>
      <c r="F63" s="14"/>
      <c r="G63" s="145"/>
      <c r="H63" s="100"/>
      <c r="I63" s="179"/>
      <c r="J63" s="179"/>
      <c r="K63" s="179"/>
      <c r="L63" s="158"/>
      <c r="M63" s="119">
        <f t="shared" si="0"/>
        <v>162</v>
      </c>
      <c r="N63" s="117">
        <v>162</v>
      </c>
      <c r="O63" s="117">
        <v>0</v>
      </c>
      <c r="P63" s="14"/>
    </row>
    <row r="64" spans="1:16" ht="48" hidden="1">
      <c r="A64" s="1"/>
      <c r="B64" s="201" t="s">
        <v>84</v>
      </c>
      <c r="C64" s="64"/>
      <c r="D64" s="2"/>
      <c r="E64" s="14"/>
      <c r="F64" s="14"/>
      <c r="G64" s="145"/>
      <c r="H64" s="100"/>
      <c r="I64" s="179"/>
      <c r="J64" s="179"/>
      <c r="K64" s="179"/>
      <c r="L64" s="158"/>
      <c r="M64" s="119">
        <f t="shared" si="0"/>
        <v>204</v>
      </c>
      <c r="N64" s="117">
        <v>102</v>
      </c>
      <c r="O64" s="117">
        <v>102</v>
      </c>
      <c r="P64" s="14"/>
    </row>
    <row r="65" spans="1:16" ht="48" hidden="1">
      <c r="A65" s="1"/>
      <c r="B65" s="201" t="s">
        <v>85</v>
      </c>
      <c r="C65" s="64"/>
      <c r="D65" s="2"/>
      <c r="E65" s="14"/>
      <c r="F65" s="14"/>
      <c r="G65" s="145"/>
      <c r="H65" s="100"/>
      <c r="I65" s="179"/>
      <c r="J65" s="179"/>
      <c r="K65" s="179"/>
      <c r="L65" s="158"/>
      <c r="M65" s="119">
        <f t="shared" si="0"/>
        <v>156</v>
      </c>
      <c r="N65" s="117">
        <v>78</v>
      </c>
      <c r="O65" s="117">
        <v>78</v>
      </c>
      <c r="P65" s="14"/>
    </row>
    <row r="66" spans="1:16" ht="23.25" customHeight="1">
      <c r="A66" s="1"/>
      <c r="B66" s="202" t="s">
        <v>15</v>
      </c>
      <c r="C66" s="54"/>
      <c r="D66" s="26"/>
      <c r="E66" s="25"/>
      <c r="F66" s="25"/>
      <c r="G66" s="146"/>
      <c r="H66" s="105"/>
      <c r="I66" s="180"/>
      <c r="J66" s="180"/>
      <c r="K66" s="180"/>
      <c r="L66" s="176"/>
      <c r="M66" s="130">
        <f t="shared" si="0"/>
        <v>1650.1</v>
      </c>
      <c r="N66" s="128">
        <f>N67+N68+N69+N70</f>
        <v>1175</v>
      </c>
      <c r="O66" s="128">
        <f>O67+O68+O69+O70</f>
        <v>475.1</v>
      </c>
      <c r="P66" s="14"/>
    </row>
    <row r="67" spans="1:16" ht="0.75" customHeight="1" hidden="1">
      <c r="A67" s="1"/>
      <c r="B67" s="192" t="s">
        <v>20</v>
      </c>
      <c r="C67" s="40"/>
      <c r="D67" s="2"/>
      <c r="E67" s="14"/>
      <c r="F67" s="14"/>
      <c r="G67" s="145"/>
      <c r="H67" s="100"/>
      <c r="I67" s="172"/>
      <c r="J67" s="172"/>
      <c r="K67" s="172"/>
      <c r="L67" s="158"/>
      <c r="M67" s="119">
        <f t="shared" si="0"/>
        <v>992.2</v>
      </c>
      <c r="N67" s="14">
        <v>699.4</v>
      </c>
      <c r="O67" s="14">
        <v>292.8</v>
      </c>
      <c r="P67" s="14"/>
    </row>
    <row r="68" spans="1:16" ht="48" hidden="1">
      <c r="A68" s="1"/>
      <c r="B68" s="192" t="s">
        <v>32</v>
      </c>
      <c r="C68" s="40"/>
      <c r="D68" s="2"/>
      <c r="E68" s="14"/>
      <c r="F68" s="14"/>
      <c r="G68" s="145"/>
      <c r="H68" s="100"/>
      <c r="I68" s="172"/>
      <c r="J68" s="172"/>
      <c r="K68" s="172"/>
      <c r="L68" s="158"/>
      <c r="M68" s="119">
        <f t="shared" si="0"/>
        <v>475.6</v>
      </c>
      <c r="N68" s="14">
        <v>475.6</v>
      </c>
      <c r="O68" s="14">
        <v>0</v>
      </c>
      <c r="P68" s="14"/>
    </row>
    <row r="69" spans="1:16" ht="18.75" hidden="1">
      <c r="A69" s="1"/>
      <c r="B69" s="203" t="s">
        <v>66</v>
      </c>
      <c r="C69" s="43"/>
      <c r="D69" s="2"/>
      <c r="E69" s="14"/>
      <c r="F69" s="14"/>
      <c r="G69" s="147"/>
      <c r="H69" s="106"/>
      <c r="I69" s="181"/>
      <c r="J69" s="181"/>
      <c r="K69" s="181"/>
      <c r="L69" s="158"/>
      <c r="M69" s="119">
        <f t="shared" si="0"/>
        <v>83.4</v>
      </c>
      <c r="N69" s="14">
        <v>0</v>
      </c>
      <c r="O69" s="14">
        <v>83.4</v>
      </c>
      <c r="P69" s="14"/>
    </row>
    <row r="70" spans="1:16" ht="32.25" hidden="1">
      <c r="A70" s="1"/>
      <c r="B70" s="203" t="s">
        <v>63</v>
      </c>
      <c r="C70" s="43"/>
      <c r="D70" s="219" t="s">
        <v>181</v>
      </c>
      <c r="E70" s="14">
        <v>1</v>
      </c>
      <c r="F70" s="14">
        <v>1</v>
      </c>
      <c r="G70" s="147"/>
      <c r="H70" s="106"/>
      <c r="I70" s="181"/>
      <c r="J70" s="181"/>
      <c r="K70" s="181"/>
      <c r="L70" s="158"/>
      <c r="M70" s="119">
        <f t="shared" si="0"/>
        <v>98.9</v>
      </c>
      <c r="N70" s="14">
        <v>0</v>
      </c>
      <c r="O70" s="14">
        <v>98.9</v>
      </c>
      <c r="P70" s="14"/>
    </row>
    <row r="71" spans="1:16" ht="21.75" customHeight="1">
      <c r="A71" s="1"/>
      <c r="B71" s="204" t="s">
        <v>30</v>
      </c>
      <c r="C71" s="55"/>
      <c r="D71" s="220" t="s">
        <v>181</v>
      </c>
      <c r="E71" s="25">
        <v>20</v>
      </c>
      <c r="F71" s="25">
        <v>20</v>
      </c>
      <c r="G71" s="148"/>
      <c r="H71" s="107"/>
      <c r="I71" s="182"/>
      <c r="J71" s="182"/>
      <c r="K71" s="182"/>
      <c r="L71" s="176"/>
      <c r="M71" s="130">
        <f t="shared" si="0"/>
        <v>3704.0999999999995</v>
      </c>
      <c r="N71" s="128">
        <f>N72+N73+N74+N75+N76+N77+N78</f>
        <v>3127.4999999999995</v>
      </c>
      <c r="O71" s="128">
        <f>O72+O73+O74+O75+O76+O77+O78</f>
        <v>576.6</v>
      </c>
      <c r="P71" s="14"/>
    </row>
    <row r="72" spans="1:16" ht="32.25" hidden="1">
      <c r="A72" s="1"/>
      <c r="B72" s="205" t="s">
        <v>22</v>
      </c>
      <c r="C72" s="41"/>
      <c r="D72" s="219" t="s">
        <v>181</v>
      </c>
      <c r="E72" s="14"/>
      <c r="F72" s="14"/>
      <c r="G72" s="147"/>
      <c r="H72" s="106"/>
      <c r="I72" s="183"/>
      <c r="J72" s="183"/>
      <c r="K72" s="183"/>
      <c r="L72" s="158"/>
      <c r="M72" s="119">
        <f t="shared" si="0"/>
        <v>2230.4</v>
      </c>
      <c r="N72" s="14">
        <v>1944.6</v>
      </c>
      <c r="O72" s="14">
        <v>285.8</v>
      </c>
      <c r="P72" s="14"/>
    </row>
    <row r="73" spans="1:16" ht="45" customHeight="1" hidden="1">
      <c r="A73" s="1"/>
      <c r="B73" s="205" t="s">
        <v>29</v>
      </c>
      <c r="C73" s="41"/>
      <c r="D73" s="219" t="s">
        <v>181</v>
      </c>
      <c r="E73" s="14"/>
      <c r="F73" s="14"/>
      <c r="G73" s="147"/>
      <c r="H73" s="106"/>
      <c r="I73" s="184"/>
      <c r="J73" s="184"/>
      <c r="K73" s="184"/>
      <c r="L73" s="185"/>
      <c r="M73" s="111">
        <f t="shared" si="0"/>
        <v>1203.1</v>
      </c>
      <c r="N73" s="94">
        <v>1082.8</v>
      </c>
      <c r="O73" s="94">
        <v>120.3</v>
      </c>
      <c r="P73" s="94"/>
    </row>
    <row r="74" spans="1:16" ht="78.75" customHeight="1" hidden="1">
      <c r="A74" s="1"/>
      <c r="B74" s="205" t="s">
        <v>56</v>
      </c>
      <c r="C74" s="41"/>
      <c r="D74" s="219" t="s">
        <v>181</v>
      </c>
      <c r="E74" s="14"/>
      <c r="F74" s="14"/>
      <c r="G74" s="147"/>
      <c r="H74" s="106"/>
      <c r="I74" s="184"/>
      <c r="J74" s="184"/>
      <c r="K74" s="184"/>
      <c r="L74" s="185"/>
      <c r="M74" s="111">
        <f t="shared" si="0"/>
        <v>52.1</v>
      </c>
      <c r="N74" s="94">
        <v>46.9</v>
      </c>
      <c r="O74" s="94">
        <v>5.2</v>
      </c>
      <c r="P74" s="94"/>
    </row>
    <row r="75" spans="1:16" ht="42" customHeight="1" hidden="1">
      <c r="A75" s="1"/>
      <c r="B75" s="205" t="s">
        <v>31</v>
      </c>
      <c r="C75" s="41"/>
      <c r="D75" s="219" t="s">
        <v>181</v>
      </c>
      <c r="E75" s="14"/>
      <c r="F75" s="14"/>
      <c r="G75" s="147"/>
      <c r="H75" s="106"/>
      <c r="I75" s="184"/>
      <c r="J75" s="184"/>
      <c r="K75" s="184"/>
      <c r="L75" s="185"/>
      <c r="M75" s="111">
        <f t="shared" si="0"/>
        <v>53.2</v>
      </c>
      <c r="N75" s="94">
        <v>53.2</v>
      </c>
      <c r="O75" s="94">
        <v>0</v>
      </c>
      <c r="P75" s="94"/>
    </row>
    <row r="76" spans="1:16" ht="51" customHeight="1" hidden="1">
      <c r="A76" s="1"/>
      <c r="B76" s="205" t="s">
        <v>55</v>
      </c>
      <c r="C76" s="41"/>
      <c r="D76" s="219" t="s">
        <v>181</v>
      </c>
      <c r="E76" s="14"/>
      <c r="F76" s="14"/>
      <c r="G76" s="147"/>
      <c r="H76" s="106"/>
      <c r="I76" s="184"/>
      <c r="J76" s="184"/>
      <c r="K76" s="184"/>
      <c r="L76" s="185"/>
      <c r="M76" s="111">
        <f t="shared" si="0"/>
        <v>25</v>
      </c>
      <c r="N76" s="94">
        <v>0</v>
      </c>
      <c r="O76" s="94">
        <v>25</v>
      </c>
      <c r="P76" s="94"/>
    </row>
    <row r="77" spans="1:16" ht="45.75" customHeight="1" hidden="1">
      <c r="A77" s="1"/>
      <c r="B77" s="205" t="s">
        <v>59</v>
      </c>
      <c r="C77" s="41"/>
      <c r="D77" s="219" t="s">
        <v>181</v>
      </c>
      <c r="E77" s="14"/>
      <c r="F77" s="14"/>
      <c r="G77" s="147"/>
      <c r="H77" s="106"/>
      <c r="I77" s="184"/>
      <c r="J77" s="184"/>
      <c r="K77" s="184"/>
      <c r="L77" s="185"/>
      <c r="M77" s="111">
        <f t="shared" si="0"/>
        <v>45</v>
      </c>
      <c r="N77" s="94">
        <v>0</v>
      </c>
      <c r="O77" s="94">
        <v>45</v>
      </c>
      <c r="P77" s="94"/>
    </row>
    <row r="78" spans="1:16" ht="78.75" customHeight="1" hidden="1">
      <c r="A78" s="1"/>
      <c r="B78" s="205" t="s">
        <v>73</v>
      </c>
      <c r="C78" s="41"/>
      <c r="D78" s="219" t="s">
        <v>181</v>
      </c>
      <c r="E78" s="14"/>
      <c r="F78" s="14"/>
      <c r="G78" s="147"/>
      <c r="H78" s="106"/>
      <c r="I78" s="184"/>
      <c r="J78" s="184"/>
      <c r="K78" s="184"/>
      <c r="L78" s="185"/>
      <c r="M78" s="111">
        <f t="shared" si="0"/>
        <v>95.3</v>
      </c>
      <c r="N78" s="94">
        <v>0</v>
      </c>
      <c r="O78" s="94">
        <v>95.3</v>
      </c>
      <c r="P78" s="2"/>
    </row>
    <row r="79" spans="1:16" ht="36" customHeight="1">
      <c r="A79" s="1"/>
      <c r="B79" s="204" t="s">
        <v>24</v>
      </c>
      <c r="C79" s="56"/>
      <c r="D79" s="26"/>
      <c r="E79" s="25"/>
      <c r="F79" s="25"/>
      <c r="G79" s="148"/>
      <c r="H79" s="107"/>
      <c r="I79" s="186"/>
      <c r="J79" s="186"/>
      <c r="K79" s="186"/>
      <c r="L79" s="187"/>
      <c r="M79" s="131">
        <f t="shared" si="0"/>
        <v>9.2</v>
      </c>
      <c r="N79" s="103">
        <f>N80+N81</f>
        <v>0</v>
      </c>
      <c r="O79" s="103">
        <f>O80+O81</f>
        <v>9.2</v>
      </c>
      <c r="P79" s="2"/>
    </row>
    <row r="80" spans="1:16" ht="51" customHeight="1" hidden="1">
      <c r="A80" s="1"/>
      <c r="B80" s="205" t="s">
        <v>23</v>
      </c>
      <c r="C80" s="41"/>
      <c r="D80" s="2"/>
      <c r="E80" s="14"/>
      <c r="F80" s="14"/>
      <c r="G80" s="147"/>
      <c r="H80" s="106"/>
      <c r="I80" s="184"/>
      <c r="J80" s="184"/>
      <c r="K80" s="184"/>
      <c r="L80" s="185"/>
      <c r="M80" s="111">
        <f t="shared" si="0"/>
        <v>9.2</v>
      </c>
      <c r="N80" s="94">
        <v>0</v>
      </c>
      <c r="O80" s="94">
        <v>9.2</v>
      </c>
      <c r="P80" s="2"/>
    </row>
    <row r="81" spans="1:16" ht="24.75" customHeight="1" hidden="1">
      <c r="A81" s="1"/>
      <c r="B81" s="205"/>
      <c r="C81" s="41"/>
      <c r="D81" s="2"/>
      <c r="E81" s="14"/>
      <c r="F81" s="14"/>
      <c r="G81" s="147"/>
      <c r="H81" s="106"/>
      <c r="I81" s="184"/>
      <c r="J81" s="184"/>
      <c r="K81" s="184"/>
      <c r="L81" s="185"/>
      <c r="M81" s="111">
        <f t="shared" si="0"/>
        <v>0</v>
      </c>
      <c r="N81" s="94"/>
      <c r="O81" s="94"/>
      <c r="P81" s="2"/>
    </row>
    <row r="82" spans="1:16" ht="42.75" customHeight="1">
      <c r="A82" s="1"/>
      <c r="B82" s="204" t="s">
        <v>19</v>
      </c>
      <c r="C82" s="56"/>
      <c r="D82" s="26"/>
      <c r="E82" s="25"/>
      <c r="F82" s="25"/>
      <c r="G82" s="148"/>
      <c r="H82" s="107"/>
      <c r="I82" s="186"/>
      <c r="J82" s="186"/>
      <c r="K82" s="186"/>
      <c r="L82" s="187"/>
      <c r="M82" s="131">
        <f t="shared" si="0"/>
        <v>65.3</v>
      </c>
      <c r="N82" s="103">
        <f>N83+N84</f>
        <v>31.5</v>
      </c>
      <c r="O82" s="103">
        <f>O83+O84</f>
        <v>33.8</v>
      </c>
      <c r="P82" s="2"/>
    </row>
    <row r="83" spans="1:16" ht="0.75" customHeight="1">
      <c r="A83" s="1"/>
      <c r="B83" s="193" t="s">
        <v>21</v>
      </c>
      <c r="C83" s="11"/>
      <c r="D83" s="2"/>
      <c r="E83" s="14"/>
      <c r="F83" s="14"/>
      <c r="G83" s="145"/>
      <c r="H83" s="100"/>
      <c r="I83" s="102"/>
      <c r="J83" s="102"/>
      <c r="K83" s="102"/>
      <c r="L83" s="94"/>
      <c r="M83" s="111">
        <f>N83+O83</f>
        <v>2.3</v>
      </c>
      <c r="N83" s="94">
        <v>0</v>
      </c>
      <c r="O83" s="94">
        <v>2.3</v>
      </c>
      <c r="P83" s="2"/>
    </row>
    <row r="84" spans="1:16" ht="46.5" customHeight="1" hidden="1">
      <c r="A84" s="1"/>
      <c r="B84" s="193" t="s">
        <v>74</v>
      </c>
      <c r="C84" s="11"/>
      <c r="D84" s="2"/>
      <c r="E84" s="14"/>
      <c r="F84" s="14"/>
      <c r="G84" s="145"/>
      <c r="H84" s="100"/>
      <c r="I84" s="102"/>
      <c r="J84" s="102"/>
      <c r="K84" s="102"/>
      <c r="L84" s="94"/>
      <c r="M84" s="111">
        <f>N84+O84</f>
        <v>63</v>
      </c>
      <c r="N84" s="94">
        <v>31.5</v>
      </c>
      <c r="O84" s="94">
        <v>31.5</v>
      </c>
      <c r="P84" s="2"/>
    </row>
    <row r="85" spans="1:16" ht="23.25" customHeight="1">
      <c r="A85" s="1"/>
      <c r="B85" s="206" t="s">
        <v>143</v>
      </c>
      <c r="C85" s="65"/>
      <c r="D85" s="26"/>
      <c r="E85" s="25"/>
      <c r="F85" s="25"/>
      <c r="G85" s="146"/>
      <c r="H85" s="105"/>
      <c r="I85" s="104"/>
      <c r="J85" s="104"/>
      <c r="K85" s="104"/>
      <c r="L85" s="96"/>
      <c r="M85" s="218">
        <f>N85+O85</f>
        <v>1196.1</v>
      </c>
      <c r="N85" s="103">
        <v>0</v>
      </c>
      <c r="O85" s="212">
        <f>O86+O87+O88+O89+O90+O91+O92+O93+O94</f>
        <v>1196.1</v>
      </c>
      <c r="P85" s="2"/>
    </row>
    <row r="86" spans="1:16" ht="0.75" customHeight="1">
      <c r="A86" s="1"/>
      <c r="B86" s="190" t="s">
        <v>44</v>
      </c>
      <c r="C86" s="39"/>
      <c r="D86" s="2"/>
      <c r="E86" s="2"/>
      <c r="F86" s="94"/>
      <c r="G86" s="14"/>
      <c r="H86" s="94"/>
      <c r="I86" s="108"/>
      <c r="J86" s="108"/>
      <c r="K86" s="108"/>
      <c r="L86" s="94"/>
      <c r="M86" s="111">
        <f>N86+O86</f>
        <v>30.8</v>
      </c>
      <c r="N86" s="94"/>
      <c r="O86" s="94">
        <v>30.8</v>
      </c>
      <c r="P86" s="2"/>
    </row>
    <row r="87" spans="2:18" ht="48" hidden="1">
      <c r="B87" s="97" t="s">
        <v>72</v>
      </c>
      <c r="C87" s="34"/>
      <c r="D87" s="36" t="s">
        <v>78</v>
      </c>
      <c r="E87" s="121">
        <v>2</v>
      </c>
      <c r="F87" s="121">
        <v>2</v>
      </c>
      <c r="G87" s="121"/>
      <c r="H87" s="98"/>
      <c r="I87" s="167"/>
      <c r="J87" s="167"/>
      <c r="K87" s="167"/>
      <c r="L87" s="168"/>
      <c r="M87" s="122">
        <f aca="true" t="shared" si="1" ref="M87:M94">N87+O87</f>
        <v>49.5</v>
      </c>
      <c r="N87" s="121"/>
      <c r="O87" s="121">
        <v>49.5</v>
      </c>
      <c r="P87" s="121"/>
      <c r="Q87" s="12"/>
      <c r="R87" s="12"/>
    </row>
    <row r="88" spans="2:18" ht="39" customHeight="1" hidden="1">
      <c r="B88" s="97" t="s">
        <v>134</v>
      </c>
      <c r="C88" s="34"/>
      <c r="D88" s="36" t="s">
        <v>78</v>
      </c>
      <c r="E88" s="121">
        <v>3</v>
      </c>
      <c r="F88" s="121">
        <v>3</v>
      </c>
      <c r="G88" s="121"/>
      <c r="H88" s="98"/>
      <c r="I88" s="167"/>
      <c r="J88" s="167"/>
      <c r="K88" s="167"/>
      <c r="L88" s="168"/>
      <c r="M88" s="122">
        <f t="shared" si="1"/>
        <v>62</v>
      </c>
      <c r="N88" s="121"/>
      <c r="O88" s="121">
        <v>62</v>
      </c>
      <c r="P88" s="99" t="s">
        <v>137</v>
      </c>
      <c r="Q88" s="12"/>
      <c r="R88" s="12"/>
    </row>
    <row r="89" spans="2:18" ht="79.5" hidden="1">
      <c r="B89" s="97" t="s">
        <v>135</v>
      </c>
      <c r="C89" s="34"/>
      <c r="D89" s="36" t="s">
        <v>78</v>
      </c>
      <c r="E89" s="121">
        <v>1</v>
      </c>
      <c r="F89" s="121">
        <v>1</v>
      </c>
      <c r="G89" s="121"/>
      <c r="H89" s="98"/>
      <c r="I89" s="167"/>
      <c r="J89" s="167"/>
      <c r="K89" s="167"/>
      <c r="L89" s="168"/>
      <c r="M89" s="122">
        <f t="shared" si="1"/>
        <v>29</v>
      </c>
      <c r="N89" s="121"/>
      <c r="O89" s="121">
        <v>29</v>
      </c>
      <c r="P89" s="99" t="s">
        <v>138</v>
      </c>
      <c r="Q89" s="12"/>
      <c r="R89" s="12"/>
    </row>
    <row r="90" spans="2:18" ht="79.5" hidden="1">
      <c r="B90" s="97" t="s">
        <v>175</v>
      </c>
      <c r="C90" s="34"/>
      <c r="D90" s="92" t="s">
        <v>136</v>
      </c>
      <c r="E90" s="121">
        <v>1100</v>
      </c>
      <c r="F90" s="121">
        <v>1100</v>
      </c>
      <c r="G90" s="121"/>
      <c r="H90" s="98"/>
      <c r="I90" s="167"/>
      <c r="J90" s="167"/>
      <c r="K90" s="167"/>
      <c r="L90" s="168"/>
      <c r="M90" s="122">
        <f t="shared" si="1"/>
        <v>798.7</v>
      </c>
      <c r="N90" s="121"/>
      <c r="O90" s="121">
        <v>798.7</v>
      </c>
      <c r="P90" s="99" t="s">
        <v>173</v>
      </c>
      <c r="Q90" s="12"/>
      <c r="R90" s="12"/>
    </row>
    <row r="91" spans="2:18" ht="52.5" customHeight="1" hidden="1">
      <c r="B91" s="97" t="s">
        <v>161</v>
      </c>
      <c r="C91" s="34"/>
      <c r="D91" s="36" t="s">
        <v>78</v>
      </c>
      <c r="E91" s="121">
        <v>2</v>
      </c>
      <c r="F91" s="121">
        <v>2</v>
      </c>
      <c r="G91" s="121"/>
      <c r="H91" s="98"/>
      <c r="I91" s="167"/>
      <c r="J91" s="167"/>
      <c r="K91" s="167"/>
      <c r="L91" s="168"/>
      <c r="M91" s="122">
        <f t="shared" si="1"/>
        <v>15.5</v>
      </c>
      <c r="N91" s="121"/>
      <c r="O91" s="121">
        <v>15.5</v>
      </c>
      <c r="P91" s="121"/>
      <c r="Q91" s="12"/>
      <c r="R91" s="12"/>
    </row>
    <row r="92" spans="2:16" ht="48" hidden="1">
      <c r="B92" s="97" t="s">
        <v>179</v>
      </c>
      <c r="C92" s="34"/>
      <c r="D92" s="36" t="s">
        <v>78</v>
      </c>
      <c r="E92" s="121">
        <v>7</v>
      </c>
      <c r="F92" s="121">
        <v>7</v>
      </c>
      <c r="G92" s="121"/>
      <c r="H92" s="98"/>
      <c r="I92" s="167"/>
      <c r="J92" s="167"/>
      <c r="K92" s="167"/>
      <c r="L92" s="168"/>
      <c r="M92" s="122">
        <f t="shared" si="1"/>
        <v>50</v>
      </c>
      <c r="N92" s="124"/>
      <c r="O92" s="124">
        <v>50</v>
      </c>
      <c r="P92" s="121"/>
    </row>
    <row r="93" spans="2:16" ht="48" hidden="1">
      <c r="B93" s="97" t="s">
        <v>27</v>
      </c>
      <c r="C93" s="34"/>
      <c r="D93" s="36" t="s">
        <v>78</v>
      </c>
      <c r="E93" s="121">
        <v>1</v>
      </c>
      <c r="F93" s="121">
        <v>1</v>
      </c>
      <c r="G93" s="121"/>
      <c r="H93" s="98"/>
      <c r="I93" s="167"/>
      <c r="J93" s="167"/>
      <c r="K93" s="167"/>
      <c r="L93" s="168"/>
      <c r="M93" s="122">
        <f t="shared" si="1"/>
        <v>90.6</v>
      </c>
      <c r="N93" s="121"/>
      <c r="O93" s="121">
        <v>90.6</v>
      </c>
      <c r="P93" s="121"/>
    </row>
    <row r="94" spans="2:16" ht="63.75" hidden="1">
      <c r="B94" s="97" t="s">
        <v>174</v>
      </c>
      <c r="C94" s="34"/>
      <c r="D94" s="92" t="s">
        <v>180</v>
      </c>
      <c r="E94" s="121">
        <v>1</v>
      </c>
      <c r="F94" s="121">
        <v>1</v>
      </c>
      <c r="G94" s="121"/>
      <c r="H94" s="98"/>
      <c r="I94" s="167"/>
      <c r="J94" s="167"/>
      <c r="K94" s="167"/>
      <c r="L94" s="168"/>
      <c r="M94" s="122">
        <f t="shared" si="1"/>
        <v>70</v>
      </c>
      <c r="N94" s="124"/>
      <c r="O94" s="124">
        <v>70</v>
      </c>
      <c r="P94" s="121"/>
    </row>
    <row r="96" spans="2:4" ht="12.75">
      <c r="B96" s="224" t="s">
        <v>163</v>
      </c>
      <c r="C96" s="225"/>
      <c r="D96" s="225"/>
    </row>
  </sheetData>
  <sheetProtection/>
  <mergeCells count="58">
    <mergeCell ref="C46:C47"/>
    <mergeCell ref="C48:C49"/>
    <mergeCell ref="G48:G49"/>
    <mergeCell ref="H48:H49"/>
    <mergeCell ref="I48:I49"/>
    <mergeCell ref="J48:J49"/>
    <mergeCell ref="K48:K49"/>
    <mergeCell ref="L48:L49"/>
    <mergeCell ref="G46:G47"/>
    <mergeCell ref="H46:H47"/>
    <mergeCell ref="I46:I47"/>
    <mergeCell ref="J46:J47"/>
    <mergeCell ref="K46:K47"/>
    <mergeCell ref="L46:L47"/>
    <mergeCell ref="P38:P39"/>
    <mergeCell ref="P43:P44"/>
    <mergeCell ref="B43:B44"/>
    <mergeCell ref="C43:C44"/>
    <mergeCell ref="D43:D44"/>
    <mergeCell ref="E43:E44"/>
    <mergeCell ref="F43:F44"/>
    <mergeCell ref="L38:L39"/>
    <mergeCell ref="G38:G40"/>
    <mergeCell ref="H38:H39"/>
    <mergeCell ref="P18:P19"/>
    <mergeCell ref="I21:I22"/>
    <mergeCell ref="J21:J22"/>
    <mergeCell ref="K21:K22"/>
    <mergeCell ref="L21:L22"/>
    <mergeCell ref="P21:P22"/>
    <mergeCell ref="C18:C19"/>
    <mergeCell ref="D18:D19"/>
    <mergeCell ref="E18:E19"/>
    <mergeCell ref="B11:B12"/>
    <mergeCell ref="G5:G6"/>
    <mergeCell ref="E11:E12"/>
    <mergeCell ref="F11:F12"/>
    <mergeCell ref="F18:F19"/>
    <mergeCell ref="J38:J39"/>
    <mergeCell ref="A1:P3"/>
    <mergeCell ref="B5:B6"/>
    <mergeCell ref="I5:L5"/>
    <mergeCell ref="D5:D6"/>
    <mergeCell ref="E5:F5"/>
    <mergeCell ref="A5:A6"/>
    <mergeCell ref="M5:O5"/>
    <mergeCell ref="H5:H6"/>
    <mergeCell ref="B18:B19"/>
    <mergeCell ref="P46:P49"/>
    <mergeCell ref="B96:D96"/>
    <mergeCell ref="P5:P6"/>
    <mergeCell ref="C11:C12"/>
    <mergeCell ref="D11:D12"/>
    <mergeCell ref="C5:C6"/>
    <mergeCell ref="K38:K39"/>
    <mergeCell ref="P11:P12"/>
    <mergeCell ref="P13:P14"/>
    <mergeCell ref="I38:I39"/>
  </mergeCells>
  <printOptions/>
  <pageMargins left="0.5905511811023623" right="0" top="0.2362204724409449" bottom="0" header="0.2362204724409449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3"/>
  <sheetViews>
    <sheetView tabSelected="1" view="pageBreakPreview" zoomScaleSheetLayoutView="100" zoomScalePageLayoutView="0" workbookViewId="0" topLeftCell="AG70">
      <selection activeCell="M73" sqref="M73"/>
    </sheetView>
  </sheetViews>
  <sheetFormatPr defaultColWidth="9.140625" defaultRowHeight="12.75"/>
  <cols>
    <col min="1" max="1" width="7.00390625" style="0" customWidth="1"/>
    <col min="2" max="2" width="31.57421875" style="0" customWidth="1"/>
    <col min="3" max="3" width="9.7109375" style="0" hidden="1" customWidth="1"/>
    <col min="4" max="4" width="10.140625" style="0" hidden="1" customWidth="1"/>
    <col min="5" max="6" width="9.140625" style="0" hidden="1" customWidth="1"/>
    <col min="7" max="22" width="9.140625" style="0" customWidth="1"/>
    <col min="32" max="34" width="9.140625" style="0" customWidth="1"/>
    <col min="37" max="38" width="9.140625" style="0" customWidth="1"/>
    <col min="40" max="42" width="9.140625" style="0" customWidth="1"/>
  </cols>
  <sheetData>
    <row r="1" spans="1:27" ht="18.75">
      <c r="A1" s="239" t="s">
        <v>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7"/>
    </row>
    <row r="2" spans="1:27" ht="20.2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17"/>
    </row>
    <row r="3" spans="1:28" ht="20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9"/>
    </row>
    <row r="5" spans="1:50" ht="108.75" customHeight="1">
      <c r="A5" s="229" t="s">
        <v>7</v>
      </c>
      <c r="B5" s="235" t="s">
        <v>6</v>
      </c>
      <c r="C5" s="278" t="s">
        <v>82</v>
      </c>
      <c r="D5" s="279"/>
      <c r="E5" s="279"/>
      <c r="F5" s="280"/>
      <c r="G5" s="281" t="s">
        <v>3</v>
      </c>
      <c r="H5" s="282"/>
      <c r="I5" s="282"/>
      <c r="J5" s="283"/>
      <c r="K5" s="284" t="s">
        <v>16</v>
      </c>
      <c r="L5" s="285"/>
      <c r="M5" s="285"/>
      <c r="N5" s="286"/>
      <c r="O5" s="287" t="s">
        <v>4</v>
      </c>
      <c r="P5" s="288"/>
      <c r="Q5" s="288"/>
      <c r="R5" s="289"/>
      <c r="S5" s="290" t="s">
        <v>5</v>
      </c>
      <c r="T5" s="291"/>
      <c r="U5" s="291"/>
      <c r="V5" s="292"/>
      <c r="W5" s="293" t="s">
        <v>159</v>
      </c>
      <c r="X5" s="276"/>
      <c r="Y5" s="276"/>
      <c r="Z5" s="277"/>
      <c r="AA5" s="275" t="s">
        <v>88</v>
      </c>
      <c r="AB5" s="276"/>
      <c r="AC5" s="276"/>
      <c r="AD5" s="277"/>
      <c r="AE5" s="284" t="s">
        <v>96</v>
      </c>
      <c r="AF5" s="285"/>
      <c r="AG5" s="285"/>
      <c r="AH5" s="286"/>
      <c r="AI5" s="287" t="s">
        <v>4</v>
      </c>
      <c r="AJ5" s="288"/>
      <c r="AK5" s="288"/>
      <c r="AL5" s="289"/>
      <c r="AM5" s="290" t="s">
        <v>5</v>
      </c>
      <c r="AN5" s="291"/>
      <c r="AO5" s="291"/>
      <c r="AP5" s="292"/>
      <c r="AQ5" s="293" t="s">
        <v>160</v>
      </c>
      <c r="AR5" s="276"/>
      <c r="AS5" s="276"/>
      <c r="AT5" s="277"/>
      <c r="AU5" s="275" t="s">
        <v>97</v>
      </c>
      <c r="AV5" s="276"/>
      <c r="AW5" s="276"/>
      <c r="AX5" s="277"/>
    </row>
    <row r="6" spans="1:50" ht="15.75">
      <c r="A6" s="230"/>
      <c r="B6" s="236"/>
      <c r="C6" s="13" t="s">
        <v>17</v>
      </c>
      <c r="D6" s="14" t="s">
        <v>0</v>
      </c>
      <c r="E6" s="14" t="s">
        <v>1</v>
      </c>
      <c r="F6" s="14" t="s">
        <v>2</v>
      </c>
      <c r="G6" s="14" t="s">
        <v>17</v>
      </c>
      <c r="H6" s="14" t="s">
        <v>0</v>
      </c>
      <c r="I6" s="14" t="s">
        <v>1</v>
      </c>
      <c r="J6" s="14" t="s">
        <v>2</v>
      </c>
      <c r="K6" s="14" t="s">
        <v>17</v>
      </c>
      <c r="L6" s="14" t="s">
        <v>0</v>
      </c>
      <c r="M6" s="14" t="s">
        <v>1</v>
      </c>
      <c r="N6" s="14" t="s">
        <v>2</v>
      </c>
      <c r="O6" s="14" t="s">
        <v>17</v>
      </c>
      <c r="P6" s="14" t="s">
        <v>0</v>
      </c>
      <c r="Q6" s="14" t="s">
        <v>1</v>
      </c>
      <c r="R6" s="14" t="s">
        <v>2</v>
      </c>
      <c r="S6" s="14" t="s">
        <v>17</v>
      </c>
      <c r="T6" s="14" t="s">
        <v>0</v>
      </c>
      <c r="U6" s="14" t="s">
        <v>1</v>
      </c>
      <c r="V6" s="14" t="s">
        <v>2</v>
      </c>
      <c r="W6" s="27" t="s">
        <v>17</v>
      </c>
      <c r="X6" s="27" t="s">
        <v>0</v>
      </c>
      <c r="Y6" s="27" t="s">
        <v>1</v>
      </c>
      <c r="Z6" s="27" t="s">
        <v>2</v>
      </c>
      <c r="AA6" s="25" t="s">
        <v>40</v>
      </c>
      <c r="AB6" s="25" t="s">
        <v>0</v>
      </c>
      <c r="AC6" s="25" t="s">
        <v>1</v>
      </c>
      <c r="AD6" s="25" t="s">
        <v>2</v>
      </c>
      <c r="AE6" s="14" t="s">
        <v>17</v>
      </c>
      <c r="AF6" s="14" t="s">
        <v>0</v>
      </c>
      <c r="AG6" s="14" t="s">
        <v>1</v>
      </c>
      <c r="AH6" s="14" t="s">
        <v>2</v>
      </c>
      <c r="AI6" s="14" t="s">
        <v>17</v>
      </c>
      <c r="AJ6" s="14" t="s">
        <v>0</v>
      </c>
      <c r="AK6" s="14" t="s">
        <v>1</v>
      </c>
      <c r="AL6" s="14" t="s">
        <v>2</v>
      </c>
      <c r="AM6" s="14" t="s">
        <v>17</v>
      </c>
      <c r="AN6" s="14" t="s">
        <v>0</v>
      </c>
      <c r="AO6" s="14" t="s">
        <v>1</v>
      </c>
      <c r="AP6" s="14" t="s">
        <v>2</v>
      </c>
      <c r="AQ6" s="27" t="s">
        <v>17</v>
      </c>
      <c r="AR6" s="27" t="s">
        <v>0</v>
      </c>
      <c r="AS6" s="27" t="s">
        <v>1</v>
      </c>
      <c r="AT6" s="27" t="s">
        <v>2</v>
      </c>
      <c r="AU6" s="25" t="s">
        <v>40</v>
      </c>
      <c r="AV6" s="25" t="s">
        <v>0</v>
      </c>
      <c r="AW6" s="25" t="s">
        <v>1</v>
      </c>
      <c r="AX6" s="25" t="s">
        <v>2</v>
      </c>
    </row>
    <row r="7" spans="1:50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8">
        <v>19</v>
      </c>
      <c r="X7" s="28">
        <v>20</v>
      </c>
      <c r="Y7" s="28">
        <v>21</v>
      </c>
      <c r="Z7" s="28">
        <v>22</v>
      </c>
      <c r="AA7" s="26">
        <v>23</v>
      </c>
      <c r="AB7" s="26">
        <v>24</v>
      </c>
      <c r="AC7" s="26">
        <v>25</v>
      </c>
      <c r="AD7" s="26">
        <v>26</v>
      </c>
      <c r="AE7" s="2">
        <v>27</v>
      </c>
      <c r="AF7" s="2">
        <v>28</v>
      </c>
      <c r="AG7" s="2">
        <v>29</v>
      </c>
      <c r="AH7" s="2">
        <v>30</v>
      </c>
      <c r="AI7" s="2">
        <v>31</v>
      </c>
      <c r="AJ7" s="2">
        <v>32</v>
      </c>
      <c r="AK7" s="2">
        <v>33</v>
      </c>
      <c r="AL7" s="2">
        <v>34</v>
      </c>
      <c r="AM7" s="2">
        <v>35</v>
      </c>
      <c r="AN7" s="2">
        <v>36</v>
      </c>
      <c r="AO7" s="2">
        <v>37</v>
      </c>
      <c r="AP7" s="2">
        <v>38</v>
      </c>
      <c r="AQ7" s="28">
        <v>39</v>
      </c>
      <c r="AR7" s="28">
        <v>40</v>
      </c>
      <c r="AS7" s="28">
        <v>41</v>
      </c>
      <c r="AT7" s="28">
        <v>42</v>
      </c>
      <c r="AU7" s="26">
        <v>43</v>
      </c>
      <c r="AV7" s="26">
        <v>44</v>
      </c>
      <c r="AW7" s="26">
        <v>45</v>
      </c>
      <c r="AX7" s="26">
        <v>46</v>
      </c>
    </row>
    <row r="8" spans="1:50" ht="12.75">
      <c r="A8" s="28"/>
      <c r="B8" s="28"/>
      <c r="C8" s="28"/>
      <c r="D8" s="28"/>
      <c r="E8" s="28"/>
      <c r="F8" s="28"/>
      <c r="G8" s="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46.5" customHeight="1">
      <c r="A9" s="29"/>
      <c r="B9" s="30" t="s">
        <v>61</v>
      </c>
      <c r="C9" s="59" t="e">
        <f>#REF!+C41</f>
        <v>#REF!</v>
      </c>
      <c r="D9" s="59" t="e">
        <f>#REF!+D41</f>
        <v>#REF!</v>
      </c>
      <c r="E9" s="59" t="e">
        <f>#REF!+E41</f>
        <v>#REF!</v>
      </c>
      <c r="F9" s="59" t="e">
        <f>#REF!+F41</f>
        <v>#REF!</v>
      </c>
      <c r="G9" s="59">
        <f>G10+G41</f>
        <v>35248.3</v>
      </c>
      <c r="H9" s="59">
        <f aca="true" t="shared" si="0" ref="H9:AX9">H10+H41</f>
        <v>9915.2</v>
      </c>
      <c r="I9" s="59">
        <f t="shared" si="0"/>
        <v>21877.100000000002</v>
      </c>
      <c r="J9" s="59">
        <f t="shared" si="0"/>
        <v>3456</v>
      </c>
      <c r="K9" s="59">
        <f t="shared" si="0"/>
        <v>59452.200000000004</v>
      </c>
      <c r="L9" s="59">
        <f t="shared" si="0"/>
        <v>36724.3</v>
      </c>
      <c r="M9" s="59">
        <f t="shared" si="0"/>
        <v>12826.96</v>
      </c>
      <c r="N9" s="59">
        <f t="shared" si="0"/>
        <v>9900.94</v>
      </c>
      <c r="O9" s="59">
        <f t="shared" si="0"/>
        <v>59452.200000000004</v>
      </c>
      <c r="P9" s="59">
        <f t="shared" si="0"/>
        <v>37223.3</v>
      </c>
      <c r="Q9" s="59">
        <f t="shared" si="0"/>
        <v>12327.96</v>
      </c>
      <c r="R9" s="59">
        <f t="shared" si="0"/>
        <v>9900.94</v>
      </c>
      <c r="S9" s="59">
        <f t="shared" si="0"/>
        <v>49315.700000000004</v>
      </c>
      <c r="T9" s="59">
        <f t="shared" si="0"/>
        <v>30273.3</v>
      </c>
      <c r="U9" s="59">
        <f t="shared" si="0"/>
        <v>11372.46</v>
      </c>
      <c r="V9" s="59">
        <f t="shared" si="0"/>
        <v>7669.9400000000005</v>
      </c>
      <c r="W9" s="59">
        <f t="shared" si="0"/>
        <v>84564</v>
      </c>
      <c r="X9" s="59">
        <f t="shared" si="0"/>
        <v>40188.5</v>
      </c>
      <c r="Y9" s="59">
        <f t="shared" si="0"/>
        <v>33249.56</v>
      </c>
      <c r="Z9" s="59">
        <f t="shared" si="0"/>
        <v>11125.939999999999</v>
      </c>
      <c r="AA9" s="59">
        <f t="shared" si="0"/>
        <v>11026.2</v>
      </c>
      <c r="AB9" s="59">
        <f t="shared" si="0"/>
        <v>6451</v>
      </c>
      <c r="AC9" s="59">
        <f t="shared" si="0"/>
        <v>1454.5</v>
      </c>
      <c r="AD9" s="59">
        <f t="shared" si="0"/>
        <v>3120.7</v>
      </c>
      <c r="AE9" s="59">
        <f t="shared" si="0"/>
        <v>9829.6</v>
      </c>
      <c r="AF9" s="59">
        <f t="shared" si="0"/>
        <v>2476.2</v>
      </c>
      <c r="AG9" s="59">
        <f t="shared" si="0"/>
        <v>4381.7</v>
      </c>
      <c r="AH9" s="59">
        <f t="shared" si="0"/>
        <v>2971.7</v>
      </c>
      <c r="AI9" s="59">
        <f t="shared" si="0"/>
        <v>9829.6</v>
      </c>
      <c r="AJ9" s="59">
        <f t="shared" si="0"/>
        <v>2476.2</v>
      </c>
      <c r="AK9" s="59">
        <f t="shared" si="0"/>
        <v>4381.7</v>
      </c>
      <c r="AL9" s="59">
        <f t="shared" si="0"/>
        <v>2971.7</v>
      </c>
      <c r="AM9" s="59">
        <f t="shared" si="0"/>
        <v>9829.6</v>
      </c>
      <c r="AN9" s="59">
        <f t="shared" si="0"/>
        <v>2476.2</v>
      </c>
      <c r="AO9" s="59">
        <f t="shared" si="0"/>
        <v>4381.7</v>
      </c>
      <c r="AP9" s="59">
        <f t="shared" si="0"/>
        <v>2971.7</v>
      </c>
      <c r="AQ9" s="59">
        <f t="shared" si="0"/>
        <v>94393.6</v>
      </c>
      <c r="AR9" s="59">
        <f t="shared" si="0"/>
        <v>42664.7</v>
      </c>
      <c r="AS9" s="59">
        <f t="shared" si="0"/>
        <v>37631.259999999995</v>
      </c>
      <c r="AT9" s="59">
        <f t="shared" si="0"/>
        <v>14097.64</v>
      </c>
      <c r="AU9" s="59">
        <f t="shared" si="0"/>
        <v>0</v>
      </c>
      <c r="AV9" s="59">
        <f t="shared" si="0"/>
        <v>0</v>
      </c>
      <c r="AW9" s="59">
        <f t="shared" si="0"/>
        <v>0</v>
      </c>
      <c r="AX9" s="59">
        <f t="shared" si="0"/>
        <v>0</v>
      </c>
    </row>
    <row r="10" spans="1:50" ht="30.75" customHeight="1">
      <c r="A10" s="26"/>
      <c r="B10" s="47" t="s">
        <v>71</v>
      </c>
      <c r="C10" s="58"/>
      <c r="D10" s="58"/>
      <c r="E10" s="58"/>
      <c r="F10" s="58"/>
      <c r="G10" s="58">
        <f aca="true" t="shared" si="1" ref="G10:AX10">G11+G16+G21+G26+G29+G32+G37</f>
        <v>26842.2</v>
      </c>
      <c r="H10" s="58">
        <f t="shared" si="1"/>
        <v>4752.2</v>
      </c>
      <c r="I10" s="58">
        <f t="shared" si="1"/>
        <v>19762.2</v>
      </c>
      <c r="J10" s="58">
        <f t="shared" si="1"/>
        <v>2327.8</v>
      </c>
      <c r="K10" s="58">
        <f t="shared" si="1"/>
        <v>45449.3</v>
      </c>
      <c r="L10" s="58">
        <f t="shared" si="1"/>
        <v>36562.3</v>
      </c>
      <c r="M10" s="58">
        <f t="shared" si="1"/>
        <v>1858.96</v>
      </c>
      <c r="N10" s="58">
        <f t="shared" si="1"/>
        <v>7028.04</v>
      </c>
      <c r="O10" s="58">
        <f t="shared" si="1"/>
        <v>45449.3</v>
      </c>
      <c r="P10" s="58">
        <f t="shared" si="1"/>
        <v>37061.3</v>
      </c>
      <c r="Q10" s="58">
        <f t="shared" si="1"/>
        <v>1359.96</v>
      </c>
      <c r="R10" s="58">
        <f t="shared" si="1"/>
        <v>7028.04</v>
      </c>
      <c r="S10" s="58">
        <f t="shared" si="1"/>
        <v>35312.8</v>
      </c>
      <c r="T10" s="58">
        <f t="shared" si="1"/>
        <v>30111.3</v>
      </c>
      <c r="U10" s="58">
        <f t="shared" si="1"/>
        <v>404.46</v>
      </c>
      <c r="V10" s="58">
        <f t="shared" si="1"/>
        <v>4797.04</v>
      </c>
      <c r="W10" s="58">
        <f t="shared" si="1"/>
        <v>62154.99999999999</v>
      </c>
      <c r="X10" s="58">
        <f t="shared" si="1"/>
        <v>34863.5</v>
      </c>
      <c r="Y10" s="58">
        <f t="shared" si="1"/>
        <v>20166.66</v>
      </c>
      <c r="Z10" s="58">
        <f t="shared" si="1"/>
        <v>7124.839999999999</v>
      </c>
      <c r="AA10" s="58">
        <f t="shared" si="1"/>
        <v>10136.5</v>
      </c>
      <c r="AB10" s="58">
        <f t="shared" si="1"/>
        <v>6451</v>
      </c>
      <c r="AC10" s="58">
        <f t="shared" si="1"/>
        <v>1454.5</v>
      </c>
      <c r="AD10" s="58">
        <f t="shared" si="1"/>
        <v>2231</v>
      </c>
      <c r="AE10" s="58">
        <f t="shared" si="1"/>
        <v>8939.9</v>
      </c>
      <c r="AF10" s="58">
        <f t="shared" si="1"/>
        <v>2476.2</v>
      </c>
      <c r="AG10" s="58">
        <f t="shared" si="1"/>
        <v>4381.7</v>
      </c>
      <c r="AH10" s="58">
        <f t="shared" si="1"/>
        <v>2082</v>
      </c>
      <c r="AI10" s="58">
        <f t="shared" si="1"/>
        <v>8939.9</v>
      </c>
      <c r="AJ10" s="58">
        <f t="shared" si="1"/>
        <v>2476.2</v>
      </c>
      <c r="AK10" s="58">
        <f t="shared" si="1"/>
        <v>4381.7</v>
      </c>
      <c r="AL10" s="58">
        <f t="shared" si="1"/>
        <v>2082</v>
      </c>
      <c r="AM10" s="58">
        <f t="shared" si="1"/>
        <v>8939.9</v>
      </c>
      <c r="AN10" s="58">
        <f t="shared" si="1"/>
        <v>2476.2</v>
      </c>
      <c r="AO10" s="58">
        <f t="shared" si="1"/>
        <v>4381.7</v>
      </c>
      <c r="AP10" s="58">
        <f t="shared" si="1"/>
        <v>2082</v>
      </c>
      <c r="AQ10" s="58">
        <f t="shared" si="1"/>
        <v>71094.90000000001</v>
      </c>
      <c r="AR10" s="58">
        <f t="shared" si="1"/>
        <v>37339.7</v>
      </c>
      <c r="AS10" s="58">
        <f t="shared" si="1"/>
        <v>24548.359999999997</v>
      </c>
      <c r="AT10" s="58">
        <f t="shared" si="1"/>
        <v>9206.84</v>
      </c>
      <c r="AU10" s="58">
        <f t="shared" si="1"/>
        <v>0</v>
      </c>
      <c r="AV10" s="58">
        <f t="shared" si="1"/>
        <v>0</v>
      </c>
      <c r="AW10" s="58">
        <f t="shared" si="1"/>
        <v>0</v>
      </c>
      <c r="AX10" s="58">
        <f t="shared" si="1"/>
        <v>0</v>
      </c>
    </row>
    <row r="11" spans="1:50" ht="12.75">
      <c r="A11" s="31"/>
      <c r="B11" s="3" t="s">
        <v>8</v>
      </c>
      <c r="C11" s="57">
        <f>C12+C13+C14+C15</f>
        <v>17680.2</v>
      </c>
      <c r="D11" s="57">
        <f aca="true" t="shared" si="2" ref="D11:AX11">D12+D13+D14+D15</f>
        <v>0</v>
      </c>
      <c r="E11" s="57">
        <f t="shared" si="2"/>
        <v>16155.4</v>
      </c>
      <c r="F11" s="57">
        <f t="shared" si="2"/>
        <v>1524.8</v>
      </c>
      <c r="G11" s="57">
        <f t="shared" si="2"/>
        <v>17680.2</v>
      </c>
      <c r="H11" s="57">
        <f t="shared" si="2"/>
        <v>0</v>
      </c>
      <c r="I11" s="57">
        <f t="shared" si="2"/>
        <v>16155.4</v>
      </c>
      <c r="J11" s="57">
        <f t="shared" si="2"/>
        <v>1524.8</v>
      </c>
      <c r="K11" s="57">
        <f t="shared" si="2"/>
        <v>10662.9</v>
      </c>
      <c r="L11" s="57">
        <f t="shared" si="2"/>
        <v>6451</v>
      </c>
      <c r="M11" s="57">
        <f t="shared" si="2"/>
        <v>0</v>
      </c>
      <c r="N11" s="57">
        <f t="shared" si="2"/>
        <v>4211.9</v>
      </c>
      <c r="O11" s="57">
        <f t="shared" si="2"/>
        <v>10662.9</v>
      </c>
      <c r="P11" s="57">
        <f t="shared" si="2"/>
        <v>6451</v>
      </c>
      <c r="Q11" s="57">
        <f t="shared" si="2"/>
        <v>0</v>
      </c>
      <c r="R11" s="57">
        <f t="shared" si="2"/>
        <v>4211.9</v>
      </c>
      <c r="S11" s="57">
        <f t="shared" si="2"/>
        <v>2338.2</v>
      </c>
      <c r="T11" s="57">
        <f t="shared" si="2"/>
        <v>0</v>
      </c>
      <c r="U11" s="57">
        <f t="shared" si="2"/>
        <v>0</v>
      </c>
      <c r="V11" s="57">
        <f t="shared" si="2"/>
        <v>2338.2</v>
      </c>
      <c r="W11" s="57">
        <f t="shared" si="2"/>
        <v>20018.399999999998</v>
      </c>
      <c r="X11" s="57">
        <f t="shared" si="2"/>
        <v>0</v>
      </c>
      <c r="Y11" s="57">
        <f t="shared" si="2"/>
        <v>16155.4</v>
      </c>
      <c r="Z11" s="57">
        <f t="shared" si="2"/>
        <v>3863</v>
      </c>
      <c r="AA11" s="57">
        <f t="shared" si="2"/>
        <v>8324.7</v>
      </c>
      <c r="AB11" s="57">
        <f t="shared" si="2"/>
        <v>6451</v>
      </c>
      <c r="AC11" s="57">
        <f t="shared" si="2"/>
        <v>0</v>
      </c>
      <c r="AD11" s="57">
        <f t="shared" si="2"/>
        <v>1873.7</v>
      </c>
      <c r="AE11" s="57">
        <f t="shared" si="2"/>
        <v>6959.5</v>
      </c>
      <c r="AF11" s="57">
        <f t="shared" si="2"/>
        <v>2476.2</v>
      </c>
      <c r="AG11" s="57">
        <f t="shared" si="2"/>
        <v>2927.2</v>
      </c>
      <c r="AH11" s="57">
        <f t="shared" si="2"/>
        <v>1556.1</v>
      </c>
      <c r="AI11" s="57">
        <f t="shared" si="2"/>
        <v>6959.5</v>
      </c>
      <c r="AJ11" s="57">
        <f t="shared" si="2"/>
        <v>2476.2</v>
      </c>
      <c r="AK11" s="57">
        <f t="shared" si="2"/>
        <v>2927.2</v>
      </c>
      <c r="AL11" s="57">
        <f t="shared" si="2"/>
        <v>1556.1</v>
      </c>
      <c r="AM11" s="57">
        <f t="shared" si="2"/>
        <v>6959.5</v>
      </c>
      <c r="AN11" s="57">
        <f t="shared" si="2"/>
        <v>2476.2</v>
      </c>
      <c r="AO11" s="57">
        <f t="shared" si="2"/>
        <v>2927.2</v>
      </c>
      <c r="AP11" s="57">
        <f t="shared" si="2"/>
        <v>1556.1</v>
      </c>
      <c r="AQ11" s="57">
        <f t="shared" si="2"/>
        <v>26977.899999999998</v>
      </c>
      <c r="AR11" s="57">
        <f t="shared" si="2"/>
        <v>2476.2</v>
      </c>
      <c r="AS11" s="57">
        <f t="shared" si="2"/>
        <v>19082.6</v>
      </c>
      <c r="AT11" s="57">
        <f t="shared" si="2"/>
        <v>5419.1</v>
      </c>
      <c r="AU11" s="57">
        <f>AV11+AW11+AX11</f>
        <v>0</v>
      </c>
      <c r="AV11" s="57">
        <f t="shared" si="2"/>
        <v>0</v>
      </c>
      <c r="AW11" s="57">
        <f t="shared" si="2"/>
        <v>0</v>
      </c>
      <c r="AX11" s="57">
        <f t="shared" si="2"/>
        <v>0</v>
      </c>
    </row>
    <row r="12" spans="1:50" ht="64.5" customHeight="1">
      <c r="A12" s="15"/>
      <c r="B12" s="4" t="s">
        <v>35</v>
      </c>
      <c r="C12" s="33">
        <f aca="true" t="shared" si="3" ref="C12:C70">D12+E12+F12</f>
        <v>234.9</v>
      </c>
      <c r="D12" s="2"/>
      <c r="E12" s="2">
        <v>215.4</v>
      </c>
      <c r="F12" s="2">
        <v>19.5</v>
      </c>
      <c r="G12" s="32">
        <f aca="true" t="shared" si="4" ref="G12:G70">H12+I12+J12</f>
        <v>234.9</v>
      </c>
      <c r="H12" s="2"/>
      <c r="I12" s="2">
        <v>215.4</v>
      </c>
      <c r="J12" s="2">
        <v>19.5</v>
      </c>
      <c r="K12" s="32">
        <f aca="true" t="shared" si="5" ref="K12:K62">L12+M12+N12</f>
        <v>0</v>
      </c>
      <c r="L12" s="2"/>
      <c r="M12" s="2"/>
      <c r="N12" s="2"/>
      <c r="O12" s="36">
        <f aca="true" t="shared" si="6" ref="O12:O62">P12+Q12+R12</f>
        <v>0</v>
      </c>
      <c r="P12" s="36"/>
      <c r="Q12" s="36"/>
      <c r="R12" s="36"/>
      <c r="S12" s="36">
        <f aca="true" t="shared" si="7" ref="S12:S59">T12+U12+V12</f>
        <v>0</v>
      </c>
      <c r="T12" s="2"/>
      <c r="U12" s="2"/>
      <c r="V12" s="2"/>
      <c r="W12" s="28">
        <f aca="true" t="shared" si="8" ref="W12:W68">X12+Y12+Z12</f>
        <v>234.9</v>
      </c>
      <c r="X12" s="28">
        <f>H12+T12</f>
        <v>0</v>
      </c>
      <c r="Y12" s="28">
        <f aca="true" t="shared" si="9" ref="Y12:Z23">I12+U12</f>
        <v>215.4</v>
      </c>
      <c r="Z12" s="28">
        <f t="shared" si="9"/>
        <v>19.5</v>
      </c>
      <c r="AA12" s="48">
        <f aca="true" t="shared" si="10" ref="AA12:AA62">AB12+AC12+AD12</f>
        <v>0</v>
      </c>
      <c r="AB12" s="26">
        <f>D12+L12-X12</f>
        <v>0</v>
      </c>
      <c r="AC12" s="26">
        <f aca="true" t="shared" si="11" ref="AC12:AD23">E12+M12-Y12</f>
        <v>0</v>
      </c>
      <c r="AD12" s="26">
        <f t="shared" si="11"/>
        <v>0</v>
      </c>
      <c r="AE12" s="2">
        <f>AF12+AG12+AH12</f>
        <v>0</v>
      </c>
      <c r="AF12" s="2"/>
      <c r="AG12" s="2"/>
      <c r="AH12" s="2"/>
      <c r="AI12" s="2">
        <f>AJ12+AK12+AL12</f>
        <v>0</v>
      </c>
      <c r="AJ12" s="2"/>
      <c r="AK12" s="2"/>
      <c r="AL12" s="2"/>
      <c r="AM12" s="2">
        <f>AN12+AO12+AP12</f>
        <v>0</v>
      </c>
      <c r="AN12" s="2"/>
      <c r="AO12" s="2"/>
      <c r="AP12" s="2"/>
      <c r="AQ12" s="2">
        <f>AR12+AS12+AT12</f>
        <v>234.9</v>
      </c>
      <c r="AR12" s="2">
        <f>AN12+X12</f>
        <v>0</v>
      </c>
      <c r="AS12" s="2">
        <f>Y12+AO12</f>
        <v>215.4</v>
      </c>
      <c r="AT12" s="2">
        <f>Z12+AL12</f>
        <v>19.5</v>
      </c>
      <c r="AU12" s="44">
        <f>AV12+AW12+AX12</f>
        <v>0</v>
      </c>
      <c r="AV12" s="2">
        <f>AJ12-AN12</f>
        <v>0</v>
      </c>
      <c r="AW12" s="2">
        <f>AK12-AO12</f>
        <v>0</v>
      </c>
      <c r="AX12" s="2">
        <f>AL12-AP12</f>
        <v>0</v>
      </c>
    </row>
    <row r="13" spans="1:50" ht="38.25">
      <c r="A13" s="15"/>
      <c r="B13" s="4" t="s">
        <v>48</v>
      </c>
      <c r="C13" s="33">
        <f t="shared" si="3"/>
        <v>0</v>
      </c>
      <c r="D13" s="37"/>
      <c r="E13" s="36"/>
      <c r="F13" s="37"/>
      <c r="G13" s="32">
        <f t="shared" si="4"/>
        <v>0</v>
      </c>
      <c r="H13" s="36"/>
      <c r="I13" s="36"/>
      <c r="J13" s="36"/>
      <c r="K13" s="32">
        <f t="shared" si="5"/>
        <v>5086.2</v>
      </c>
      <c r="L13" s="37">
        <v>3251</v>
      </c>
      <c r="M13" s="37"/>
      <c r="N13" s="37">
        <v>1835.2</v>
      </c>
      <c r="O13" s="36">
        <f t="shared" si="6"/>
        <v>5086.2</v>
      </c>
      <c r="P13" s="37">
        <v>3251</v>
      </c>
      <c r="Q13" s="37"/>
      <c r="R13" s="37">
        <v>1835.2</v>
      </c>
      <c r="S13" s="36">
        <f t="shared" si="7"/>
        <v>533.2</v>
      </c>
      <c r="T13" s="2"/>
      <c r="U13" s="2"/>
      <c r="V13" s="2">
        <v>533.2</v>
      </c>
      <c r="W13" s="28">
        <f t="shared" si="8"/>
        <v>533.2</v>
      </c>
      <c r="X13" s="28">
        <f aca="true" t="shared" si="12" ref="X13:Z70">H13+T13</f>
        <v>0</v>
      </c>
      <c r="Y13" s="28">
        <f t="shared" si="9"/>
        <v>0</v>
      </c>
      <c r="Z13" s="28">
        <f t="shared" si="9"/>
        <v>533.2</v>
      </c>
      <c r="AA13" s="69">
        <f t="shared" si="10"/>
        <v>4553</v>
      </c>
      <c r="AB13" s="26">
        <f aca="true" t="shared" si="13" ref="AB13:AD70">D13+L13-X13</f>
        <v>3251</v>
      </c>
      <c r="AC13" s="26">
        <f t="shared" si="11"/>
        <v>0</v>
      </c>
      <c r="AD13" s="26">
        <f t="shared" si="11"/>
        <v>1302</v>
      </c>
      <c r="AE13" s="2">
        <f aca="true" t="shared" si="14" ref="AE13:AE70">AF13+AG13+AH13</f>
        <v>3389.2999999999997</v>
      </c>
      <c r="AF13" s="2">
        <v>2476.2</v>
      </c>
      <c r="AG13" s="2"/>
      <c r="AH13" s="2">
        <v>913.1</v>
      </c>
      <c r="AI13" s="2">
        <f aca="true" t="shared" si="15" ref="AI13:AI70">AJ13+AK13+AL13</f>
        <v>3389.2999999999997</v>
      </c>
      <c r="AJ13" s="2">
        <v>2476.2</v>
      </c>
      <c r="AK13" s="2"/>
      <c r="AL13" s="2">
        <v>913.1</v>
      </c>
      <c r="AM13" s="2">
        <f aca="true" t="shared" si="16" ref="AM13:AM70">AN13+AO13+AP13</f>
        <v>3389.2999999999997</v>
      </c>
      <c r="AN13" s="2">
        <v>2476.2</v>
      </c>
      <c r="AO13" s="2"/>
      <c r="AP13" s="2">
        <v>913.1</v>
      </c>
      <c r="AQ13" s="2">
        <f aca="true" t="shared" si="17" ref="AQ13:AQ70">AR13+AS13+AT13</f>
        <v>3922.5</v>
      </c>
      <c r="AR13" s="2">
        <f aca="true" t="shared" si="18" ref="AR13:AR70">AN13+X13</f>
        <v>2476.2</v>
      </c>
      <c r="AS13" s="2">
        <f aca="true" t="shared" si="19" ref="AS13:AS70">Y13+AO13</f>
        <v>0</v>
      </c>
      <c r="AT13" s="2">
        <f aca="true" t="shared" si="20" ref="AT13:AT70">Z13+AL13</f>
        <v>1446.3000000000002</v>
      </c>
      <c r="AU13" s="44">
        <f aca="true" t="shared" si="21" ref="AU13:AU70">AV13+AW13+AX13</f>
        <v>0</v>
      </c>
      <c r="AV13" s="2">
        <f aca="true" t="shared" si="22" ref="AV13:AV70">AJ13-AN13</f>
        <v>0</v>
      </c>
      <c r="AW13" s="2">
        <f aca="true" t="shared" si="23" ref="AW13:AW70">AK13-AO13</f>
        <v>0</v>
      </c>
      <c r="AX13" s="2">
        <f aca="true" t="shared" si="24" ref="AX13:AX70">AL13-AP13</f>
        <v>0</v>
      </c>
    </row>
    <row r="14" spans="1:50" ht="38.25">
      <c r="A14" s="15"/>
      <c r="B14" s="4" t="s">
        <v>49</v>
      </c>
      <c r="C14" s="44">
        <f t="shared" si="3"/>
        <v>0</v>
      </c>
      <c r="D14" s="37"/>
      <c r="E14" s="36"/>
      <c r="F14" s="36"/>
      <c r="G14" s="32">
        <f t="shared" si="4"/>
        <v>0</v>
      </c>
      <c r="H14" s="36"/>
      <c r="I14" s="36"/>
      <c r="J14" s="36"/>
      <c r="K14" s="49">
        <f t="shared" si="5"/>
        <v>3771.7</v>
      </c>
      <c r="L14" s="37">
        <v>3200</v>
      </c>
      <c r="M14" s="37"/>
      <c r="N14" s="37">
        <v>571.7</v>
      </c>
      <c r="O14" s="36">
        <f t="shared" si="6"/>
        <v>3771.7</v>
      </c>
      <c r="P14" s="37">
        <v>3200</v>
      </c>
      <c r="Q14" s="37"/>
      <c r="R14" s="37">
        <v>571.7</v>
      </c>
      <c r="S14" s="36">
        <f t="shared" si="7"/>
        <v>0</v>
      </c>
      <c r="T14" s="2"/>
      <c r="U14" s="2"/>
      <c r="V14" s="2"/>
      <c r="W14" s="28">
        <f t="shared" si="8"/>
        <v>0</v>
      </c>
      <c r="X14" s="28">
        <f t="shared" si="12"/>
        <v>0</v>
      </c>
      <c r="Y14" s="28">
        <f t="shared" si="9"/>
        <v>0</v>
      </c>
      <c r="Z14" s="28">
        <f t="shared" si="9"/>
        <v>0</v>
      </c>
      <c r="AA14" s="48">
        <f t="shared" si="10"/>
        <v>3771.7</v>
      </c>
      <c r="AB14" s="26">
        <f t="shared" si="13"/>
        <v>3200</v>
      </c>
      <c r="AC14" s="26">
        <f t="shared" si="11"/>
        <v>0</v>
      </c>
      <c r="AD14" s="26">
        <f t="shared" si="11"/>
        <v>571.7</v>
      </c>
      <c r="AE14" s="2">
        <f t="shared" si="14"/>
        <v>3570.2</v>
      </c>
      <c r="AF14" s="2"/>
      <c r="AG14" s="2">
        <v>2927.2</v>
      </c>
      <c r="AH14" s="2">
        <v>643</v>
      </c>
      <c r="AI14" s="2">
        <f t="shared" si="15"/>
        <v>3570.2</v>
      </c>
      <c r="AJ14" s="2"/>
      <c r="AK14" s="2">
        <v>2927.2</v>
      </c>
      <c r="AL14" s="2">
        <v>643</v>
      </c>
      <c r="AM14" s="2">
        <f t="shared" si="16"/>
        <v>3570.2</v>
      </c>
      <c r="AN14" s="2"/>
      <c r="AO14" s="2">
        <v>2927.2</v>
      </c>
      <c r="AP14" s="2">
        <v>643</v>
      </c>
      <c r="AQ14" s="2">
        <f t="shared" si="17"/>
        <v>3570.2</v>
      </c>
      <c r="AR14" s="2">
        <f t="shared" si="18"/>
        <v>0</v>
      </c>
      <c r="AS14" s="2">
        <f t="shared" si="19"/>
        <v>2927.2</v>
      </c>
      <c r="AT14" s="2">
        <f t="shared" si="20"/>
        <v>643</v>
      </c>
      <c r="AU14" s="44">
        <f t="shared" si="21"/>
        <v>0</v>
      </c>
      <c r="AV14" s="2">
        <f t="shared" si="22"/>
        <v>0</v>
      </c>
      <c r="AW14" s="2">
        <f t="shared" si="23"/>
        <v>0</v>
      </c>
      <c r="AX14" s="2">
        <f t="shared" si="24"/>
        <v>0</v>
      </c>
    </row>
    <row r="15" spans="1:50" ht="51">
      <c r="A15" s="15"/>
      <c r="B15" s="4" t="s">
        <v>34</v>
      </c>
      <c r="C15" s="33">
        <f t="shared" si="3"/>
        <v>17445.3</v>
      </c>
      <c r="D15" s="36"/>
      <c r="E15" s="37">
        <v>15940</v>
      </c>
      <c r="F15" s="37">
        <v>1505.3</v>
      </c>
      <c r="G15" s="32">
        <f t="shared" si="4"/>
        <v>17445.3</v>
      </c>
      <c r="H15" s="36"/>
      <c r="I15" s="36">
        <v>15940</v>
      </c>
      <c r="J15" s="36">
        <v>1505.3</v>
      </c>
      <c r="K15" s="32">
        <f t="shared" si="5"/>
        <v>1805</v>
      </c>
      <c r="L15" s="37"/>
      <c r="M15" s="37"/>
      <c r="N15" s="37">
        <v>1805</v>
      </c>
      <c r="O15" s="36">
        <f t="shared" si="6"/>
        <v>1805</v>
      </c>
      <c r="P15" s="37"/>
      <c r="Q15" s="37"/>
      <c r="R15" s="37">
        <v>1805</v>
      </c>
      <c r="S15" s="36">
        <f t="shared" si="7"/>
        <v>1805</v>
      </c>
      <c r="T15" s="2"/>
      <c r="U15" s="2"/>
      <c r="V15" s="2">
        <v>1805</v>
      </c>
      <c r="W15" s="28">
        <f t="shared" si="8"/>
        <v>19250.3</v>
      </c>
      <c r="X15" s="28">
        <f t="shared" si="12"/>
        <v>0</v>
      </c>
      <c r="Y15" s="28">
        <f t="shared" si="9"/>
        <v>15940</v>
      </c>
      <c r="Z15" s="28">
        <f t="shared" si="9"/>
        <v>3310.3</v>
      </c>
      <c r="AA15" s="48">
        <f t="shared" si="10"/>
        <v>0</v>
      </c>
      <c r="AB15" s="26">
        <f t="shared" si="13"/>
        <v>0</v>
      </c>
      <c r="AC15" s="26">
        <f t="shared" si="11"/>
        <v>0</v>
      </c>
      <c r="AD15" s="26">
        <f t="shared" si="11"/>
        <v>0</v>
      </c>
      <c r="AE15" s="2">
        <f t="shared" si="14"/>
        <v>0</v>
      </c>
      <c r="AF15" s="2"/>
      <c r="AG15" s="2"/>
      <c r="AH15" s="2"/>
      <c r="AI15" s="2">
        <f t="shared" si="15"/>
        <v>0</v>
      </c>
      <c r="AJ15" s="2"/>
      <c r="AK15" s="2"/>
      <c r="AL15" s="2"/>
      <c r="AM15" s="2">
        <f t="shared" si="16"/>
        <v>0</v>
      </c>
      <c r="AN15" s="2"/>
      <c r="AO15" s="2"/>
      <c r="AP15" s="2"/>
      <c r="AQ15" s="2">
        <f t="shared" si="17"/>
        <v>19250.3</v>
      </c>
      <c r="AR15" s="2">
        <f t="shared" si="18"/>
        <v>0</v>
      </c>
      <c r="AS15" s="2">
        <f t="shared" si="19"/>
        <v>15940</v>
      </c>
      <c r="AT15" s="2">
        <f t="shared" si="20"/>
        <v>3310.3</v>
      </c>
      <c r="AU15" s="44">
        <f t="shared" si="21"/>
        <v>0</v>
      </c>
      <c r="AV15" s="2">
        <f t="shared" si="22"/>
        <v>0</v>
      </c>
      <c r="AW15" s="2">
        <f t="shared" si="23"/>
        <v>0</v>
      </c>
      <c r="AX15" s="2">
        <f t="shared" si="24"/>
        <v>0</v>
      </c>
    </row>
    <row r="16" spans="1:50" ht="12.75">
      <c r="A16" s="51"/>
      <c r="B16" s="84" t="s">
        <v>9</v>
      </c>
      <c r="C16" s="50" t="e">
        <f>C17+C18+C19+#REF!+C20</f>
        <v>#REF!</v>
      </c>
      <c r="D16" s="50" t="e">
        <f>D17+D18+D19+#REF!+D20</f>
        <v>#REF!</v>
      </c>
      <c r="E16" s="50" t="e">
        <f>E17+E18+E19+#REF!+E20</f>
        <v>#REF!</v>
      </c>
      <c r="F16" s="50" t="e">
        <f>F17+F18+F19+#REF!+F20</f>
        <v>#REF!</v>
      </c>
      <c r="G16" s="50">
        <f>G17+G18+G19+G20</f>
        <v>459.8</v>
      </c>
      <c r="H16" s="50">
        <f aca="true" t="shared" si="25" ref="H16:AX16">H17+H18+H19+H20</f>
        <v>0</v>
      </c>
      <c r="I16" s="50">
        <f t="shared" si="25"/>
        <v>360</v>
      </c>
      <c r="J16" s="50">
        <f t="shared" si="25"/>
        <v>99.8</v>
      </c>
      <c r="K16" s="50">
        <f t="shared" si="25"/>
        <v>32741.5</v>
      </c>
      <c r="L16" s="50">
        <f t="shared" si="25"/>
        <v>30111.3</v>
      </c>
      <c r="M16" s="50">
        <f t="shared" si="25"/>
        <v>499</v>
      </c>
      <c r="N16" s="50">
        <f t="shared" si="25"/>
        <v>2131.2000000000003</v>
      </c>
      <c r="O16" s="50">
        <f t="shared" si="25"/>
        <v>32741.5</v>
      </c>
      <c r="P16" s="50">
        <f t="shared" si="25"/>
        <v>30610.3</v>
      </c>
      <c r="Q16" s="50">
        <f t="shared" si="25"/>
        <v>0</v>
      </c>
      <c r="R16" s="50">
        <f t="shared" si="25"/>
        <v>2131.2000000000003</v>
      </c>
      <c r="S16" s="50">
        <f t="shared" si="25"/>
        <v>32018.2</v>
      </c>
      <c r="T16" s="50">
        <f t="shared" si="25"/>
        <v>30111.3</v>
      </c>
      <c r="U16" s="50">
        <f t="shared" si="25"/>
        <v>0</v>
      </c>
      <c r="V16" s="50">
        <f t="shared" si="25"/>
        <v>1906.9</v>
      </c>
      <c r="W16" s="50">
        <f t="shared" si="25"/>
        <v>32478</v>
      </c>
      <c r="X16" s="50">
        <f t="shared" si="25"/>
        <v>30111.3</v>
      </c>
      <c r="Y16" s="50">
        <f t="shared" si="25"/>
        <v>360</v>
      </c>
      <c r="Z16" s="50">
        <f t="shared" si="25"/>
        <v>2006.7</v>
      </c>
      <c r="AA16" s="50">
        <f t="shared" si="25"/>
        <v>723.3</v>
      </c>
      <c r="AB16" s="50">
        <f t="shared" si="25"/>
        <v>0</v>
      </c>
      <c r="AC16" s="50">
        <f t="shared" si="25"/>
        <v>499</v>
      </c>
      <c r="AD16" s="50">
        <f t="shared" si="25"/>
        <v>224.3</v>
      </c>
      <c r="AE16" s="50">
        <f t="shared" si="25"/>
        <v>843.9</v>
      </c>
      <c r="AF16" s="50">
        <f t="shared" si="25"/>
        <v>0</v>
      </c>
      <c r="AG16" s="50">
        <f t="shared" si="25"/>
        <v>499</v>
      </c>
      <c r="AH16" s="50">
        <f t="shared" si="25"/>
        <v>344.9</v>
      </c>
      <c r="AI16" s="50">
        <f t="shared" si="25"/>
        <v>843.9</v>
      </c>
      <c r="AJ16" s="50">
        <f t="shared" si="25"/>
        <v>0</v>
      </c>
      <c r="AK16" s="50">
        <f t="shared" si="25"/>
        <v>499</v>
      </c>
      <c r="AL16" s="50">
        <f t="shared" si="25"/>
        <v>344.9</v>
      </c>
      <c r="AM16" s="50">
        <f t="shared" si="25"/>
        <v>843.9</v>
      </c>
      <c r="AN16" s="50">
        <f t="shared" si="25"/>
        <v>0</v>
      </c>
      <c r="AO16" s="50">
        <f t="shared" si="25"/>
        <v>499</v>
      </c>
      <c r="AP16" s="50">
        <f t="shared" si="25"/>
        <v>344.9</v>
      </c>
      <c r="AQ16" s="50">
        <f t="shared" si="25"/>
        <v>33321.9</v>
      </c>
      <c r="AR16" s="50">
        <f t="shared" si="25"/>
        <v>30111.3</v>
      </c>
      <c r="AS16" s="50">
        <f t="shared" si="25"/>
        <v>859</v>
      </c>
      <c r="AT16" s="50">
        <f t="shared" si="25"/>
        <v>2351.6</v>
      </c>
      <c r="AU16" s="50">
        <f t="shared" si="25"/>
        <v>0</v>
      </c>
      <c r="AV16" s="50">
        <f t="shared" si="25"/>
        <v>0</v>
      </c>
      <c r="AW16" s="50">
        <f t="shared" si="25"/>
        <v>0</v>
      </c>
      <c r="AX16" s="50">
        <f t="shared" si="25"/>
        <v>0</v>
      </c>
    </row>
    <row r="17" spans="1:50" ht="76.5">
      <c r="A17" s="15"/>
      <c r="B17" s="4" t="s">
        <v>33</v>
      </c>
      <c r="C17" s="33">
        <f t="shared" si="3"/>
        <v>459.8</v>
      </c>
      <c r="D17" s="2"/>
      <c r="E17" s="24">
        <v>360</v>
      </c>
      <c r="F17" s="2">
        <v>99.8</v>
      </c>
      <c r="G17" s="32">
        <f t="shared" si="4"/>
        <v>459.8</v>
      </c>
      <c r="H17" s="2"/>
      <c r="I17" s="24">
        <v>360</v>
      </c>
      <c r="J17" s="2">
        <v>99.8</v>
      </c>
      <c r="K17" s="32">
        <f t="shared" si="5"/>
        <v>0</v>
      </c>
      <c r="L17" s="2"/>
      <c r="M17" s="2"/>
      <c r="N17" s="2"/>
      <c r="O17" s="36">
        <f t="shared" si="6"/>
        <v>0</v>
      </c>
      <c r="P17" s="36"/>
      <c r="Q17" s="36"/>
      <c r="R17" s="36"/>
      <c r="S17" s="36">
        <f t="shared" si="7"/>
        <v>0</v>
      </c>
      <c r="T17" s="2"/>
      <c r="U17" s="2"/>
      <c r="V17" s="2"/>
      <c r="W17" s="28">
        <f t="shared" si="8"/>
        <v>459.8</v>
      </c>
      <c r="X17" s="28">
        <f t="shared" si="12"/>
        <v>0</v>
      </c>
      <c r="Y17" s="28">
        <f t="shared" si="9"/>
        <v>360</v>
      </c>
      <c r="Z17" s="28">
        <f t="shared" si="9"/>
        <v>99.8</v>
      </c>
      <c r="AA17" s="48">
        <f t="shared" si="10"/>
        <v>0</v>
      </c>
      <c r="AB17" s="26">
        <f t="shared" si="13"/>
        <v>0</v>
      </c>
      <c r="AC17" s="26">
        <f t="shared" si="11"/>
        <v>0</v>
      </c>
      <c r="AD17" s="26">
        <f t="shared" si="11"/>
        <v>0</v>
      </c>
      <c r="AE17" s="2">
        <f t="shared" si="14"/>
        <v>0</v>
      </c>
      <c r="AF17" s="2"/>
      <c r="AG17" s="2"/>
      <c r="AH17" s="2"/>
      <c r="AI17" s="2">
        <f t="shared" si="15"/>
        <v>0</v>
      </c>
      <c r="AJ17" s="2"/>
      <c r="AK17" s="2"/>
      <c r="AL17" s="2"/>
      <c r="AM17" s="2">
        <f t="shared" si="16"/>
        <v>0</v>
      </c>
      <c r="AN17" s="2"/>
      <c r="AO17" s="2"/>
      <c r="AP17" s="2"/>
      <c r="AQ17" s="2">
        <f t="shared" si="17"/>
        <v>459.8</v>
      </c>
      <c r="AR17" s="2">
        <f t="shared" si="18"/>
        <v>0</v>
      </c>
      <c r="AS17" s="2">
        <f t="shared" si="19"/>
        <v>360</v>
      </c>
      <c r="AT17" s="2">
        <f t="shared" si="20"/>
        <v>99.8</v>
      </c>
      <c r="AU17" s="44">
        <f t="shared" si="21"/>
        <v>0</v>
      </c>
      <c r="AV17" s="2">
        <f t="shared" si="22"/>
        <v>0</v>
      </c>
      <c r="AW17" s="2">
        <f t="shared" si="23"/>
        <v>0</v>
      </c>
      <c r="AX17" s="2">
        <f t="shared" si="24"/>
        <v>0</v>
      </c>
    </row>
    <row r="18" spans="1:50" ht="76.5">
      <c r="A18" s="15"/>
      <c r="B18" s="4" t="s">
        <v>50</v>
      </c>
      <c r="C18" s="33">
        <f t="shared" si="3"/>
        <v>0</v>
      </c>
      <c r="D18" s="2"/>
      <c r="E18" s="24"/>
      <c r="F18" s="2"/>
      <c r="G18" s="32">
        <f t="shared" si="4"/>
        <v>0</v>
      </c>
      <c r="H18" s="2"/>
      <c r="I18" s="2"/>
      <c r="J18" s="2"/>
      <c r="K18" s="32">
        <f t="shared" si="5"/>
        <v>723.3</v>
      </c>
      <c r="L18" s="2"/>
      <c r="M18" s="2">
        <v>499</v>
      </c>
      <c r="N18" s="2">
        <v>224.3</v>
      </c>
      <c r="O18" s="36">
        <f t="shared" si="6"/>
        <v>723.3</v>
      </c>
      <c r="P18" s="36">
        <v>499</v>
      </c>
      <c r="Q18" s="36"/>
      <c r="R18" s="36">
        <v>224.3</v>
      </c>
      <c r="S18" s="36">
        <f t="shared" si="7"/>
        <v>0</v>
      </c>
      <c r="T18" s="2"/>
      <c r="U18" s="2"/>
      <c r="V18" s="2"/>
      <c r="W18" s="28">
        <f t="shared" si="8"/>
        <v>0</v>
      </c>
      <c r="X18" s="28">
        <f t="shared" si="12"/>
        <v>0</v>
      </c>
      <c r="Y18" s="28">
        <f t="shared" si="9"/>
        <v>0</v>
      </c>
      <c r="Z18" s="28">
        <f t="shared" si="9"/>
        <v>0</v>
      </c>
      <c r="AA18" s="48">
        <f t="shared" si="10"/>
        <v>723.3</v>
      </c>
      <c r="AB18" s="26">
        <f t="shared" si="13"/>
        <v>0</v>
      </c>
      <c r="AC18" s="26">
        <f t="shared" si="11"/>
        <v>499</v>
      </c>
      <c r="AD18" s="26">
        <f t="shared" si="11"/>
        <v>224.3</v>
      </c>
      <c r="AE18" s="2">
        <f t="shared" si="14"/>
        <v>843.9</v>
      </c>
      <c r="AF18" s="2"/>
      <c r="AG18" s="2">
        <v>499</v>
      </c>
      <c r="AH18" s="2">
        <v>344.9</v>
      </c>
      <c r="AI18" s="2">
        <f t="shared" si="15"/>
        <v>843.9</v>
      </c>
      <c r="AJ18" s="2"/>
      <c r="AK18" s="2">
        <v>499</v>
      </c>
      <c r="AL18" s="2">
        <v>344.9</v>
      </c>
      <c r="AM18" s="2">
        <f t="shared" si="16"/>
        <v>843.9</v>
      </c>
      <c r="AN18" s="2"/>
      <c r="AO18" s="2">
        <v>499</v>
      </c>
      <c r="AP18" s="2">
        <v>344.9</v>
      </c>
      <c r="AQ18" s="2">
        <f t="shared" si="17"/>
        <v>843.9</v>
      </c>
      <c r="AR18" s="2">
        <f t="shared" si="18"/>
        <v>0</v>
      </c>
      <c r="AS18" s="2">
        <f t="shared" si="19"/>
        <v>499</v>
      </c>
      <c r="AT18" s="2">
        <f t="shared" si="20"/>
        <v>344.9</v>
      </c>
      <c r="AU18" s="44">
        <f t="shared" si="21"/>
        <v>0</v>
      </c>
      <c r="AV18" s="2">
        <f t="shared" si="22"/>
        <v>0</v>
      </c>
      <c r="AW18" s="2">
        <f t="shared" si="23"/>
        <v>0</v>
      </c>
      <c r="AX18" s="2">
        <f t="shared" si="24"/>
        <v>0</v>
      </c>
    </row>
    <row r="19" spans="1:50" ht="38.25">
      <c r="A19" s="15"/>
      <c r="B19" s="4" t="s">
        <v>52</v>
      </c>
      <c r="C19" s="33">
        <f t="shared" si="3"/>
        <v>0</v>
      </c>
      <c r="D19" s="2"/>
      <c r="E19" s="2"/>
      <c r="F19" s="24"/>
      <c r="G19" s="32">
        <f t="shared" si="4"/>
        <v>0</v>
      </c>
      <c r="H19" s="2"/>
      <c r="I19" s="2"/>
      <c r="J19" s="24"/>
      <c r="K19" s="32">
        <f t="shared" si="5"/>
        <v>31954.3</v>
      </c>
      <c r="L19" s="2">
        <v>30111.3</v>
      </c>
      <c r="M19" s="2"/>
      <c r="N19" s="2">
        <v>1843</v>
      </c>
      <c r="O19" s="36">
        <f t="shared" si="6"/>
        <v>31954.3</v>
      </c>
      <c r="P19" s="36">
        <v>30111.3</v>
      </c>
      <c r="Q19" s="36"/>
      <c r="R19" s="36">
        <v>1843</v>
      </c>
      <c r="S19" s="36">
        <f t="shared" si="7"/>
        <v>31954.3</v>
      </c>
      <c r="T19" s="2">
        <v>30111.3</v>
      </c>
      <c r="U19" s="2"/>
      <c r="V19" s="2">
        <v>1843</v>
      </c>
      <c r="W19" s="28">
        <f t="shared" si="8"/>
        <v>31954.3</v>
      </c>
      <c r="X19" s="28">
        <f t="shared" si="12"/>
        <v>30111.3</v>
      </c>
      <c r="Y19" s="28">
        <f t="shared" si="9"/>
        <v>0</v>
      </c>
      <c r="Z19" s="28">
        <f t="shared" si="9"/>
        <v>1843</v>
      </c>
      <c r="AA19" s="48">
        <f t="shared" si="10"/>
        <v>0</v>
      </c>
      <c r="AB19" s="26">
        <f t="shared" si="13"/>
        <v>0</v>
      </c>
      <c r="AC19" s="26">
        <f t="shared" si="11"/>
        <v>0</v>
      </c>
      <c r="AD19" s="26">
        <f t="shared" si="11"/>
        <v>0</v>
      </c>
      <c r="AE19" s="2">
        <f t="shared" si="14"/>
        <v>0</v>
      </c>
      <c r="AF19" s="2"/>
      <c r="AG19" s="2"/>
      <c r="AH19" s="2"/>
      <c r="AI19" s="2">
        <f t="shared" si="15"/>
        <v>0</v>
      </c>
      <c r="AJ19" s="2"/>
      <c r="AK19" s="2"/>
      <c r="AL19" s="2"/>
      <c r="AM19" s="2">
        <f t="shared" si="16"/>
        <v>0</v>
      </c>
      <c r="AN19" s="2"/>
      <c r="AO19" s="2"/>
      <c r="AP19" s="2"/>
      <c r="AQ19" s="2">
        <f t="shared" si="17"/>
        <v>31954.3</v>
      </c>
      <c r="AR19" s="2">
        <f t="shared" si="18"/>
        <v>30111.3</v>
      </c>
      <c r="AS19" s="2">
        <f t="shared" si="19"/>
        <v>0</v>
      </c>
      <c r="AT19" s="2">
        <f t="shared" si="20"/>
        <v>1843</v>
      </c>
      <c r="AU19" s="44">
        <f t="shared" si="21"/>
        <v>0</v>
      </c>
      <c r="AV19" s="2">
        <f t="shared" si="22"/>
        <v>0</v>
      </c>
      <c r="AW19" s="2">
        <f t="shared" si="23"/>
        <v>0</v>
      </c>
      <c r="AX19" s="2">
        <f t="shared" si="24"/>
        <v>0</v>
      </c>
    </row>
    <row r="20" spans="1:50" ht="25.5">
      <c r="A20" s="15"/>
      <c r="B20" s="4" t="s">
        <v>53</v>
      </c>
      <c r="C20" s="33">
        <f t="shared" si="3"/>
        <v>0</v>
      </c>
      <c r="D20" s="2"/>
      <c r="E20" s="2"/>
      <c r="F20" s="24"/>
      <c r="G20" s="32">
        <f t="shared" si="4"/>
        <v>0</v>
      </c>
      <c r="H20" s="2"/>
      <c r="I20" s="2"/>
      <c r="J20" s="24"/>
      <c r="K20" s="32">
        <f t="shared" si="5"/>
        <v>63.9</v>
      </c>
      <c r="L20" s="2"/>
      <c r="M20" s="2"/>
      <c r="N20" s="2">
        <v>63.9</v>
      </c>
      <c r="O20" s="36">
        <f t="shared" si="6"/>
        <v>63.9</v>
      </c>
      <c r="P20" s="36"/>
      <c r="Q20" s="36"/>
      <c r="R20" s="36">
        <v>63.9</v>
      </c>
      <c r="S20" s="36">
        <f t="shared" si="7"/>
        <v>63.9</v>
      </c>
      <c r="T20" s="2"/>
      <c r="U20" s="2"/>
      <c r="V20" s="2">
        <v>63.9</v>
      </c>
      <c r="W20" s="28">
        <f t="shared" si="8"/>
        <v>63.9</v>
      </c>
      <c r="X20" s="28">
        <f t="shared" si="12"/>
        <v>0</v>
      </c>
      <c r="Y20" s="28">
        <f t="shared" si="9"/>
        <v>0</v>
      </c>
      <c r="Z20" s="28">
        <f t="shared" si="9"/>
        <v>63.9</v>
      </c>
      <c r="AA20" s="48"/>
      <c r="AB20" s="26">
        <f t="shared" si="13"/>
        <v>0</v>
      </c>
      <c r="AC20" s="26">
        <f t="shared" si="11"/>
        <v>0</v>
      </c>
      <c r="AD20" s="26">
        <f t="shared" si="11"/>
        <v>0</v>
      </c>
      <c r="AE20" s="2">
        <f t="shared" si="14"/>
        <v>0</v>
      </c>
      <c r="AF20" s="2"/>
      <c r="AG20" s="2"/>
      <c r="AH20" s="2"/>
      <c r="AI20" s="2">
        <f t="shared" si="15"/>
        <v>0</v>
      </c>
      <c r="AJ20" s="2"/>
      <c r="AK20" s="2"/>
      <c r="AL20" s="2"/>
      <c r="AM20" s="2">
        <f t="shared" si="16"/>
        <v>0</v>
      </c>
      <c r="AN20" s="2"/>
      <c r="AO20" s="2"/>
      <c r="AP20" s="2"/>
      <c r="AQ20" s="2">
        <f t="shared" si="17"/>
        <v>63.9</v>
      </c>
      <c r="AR20" s="2">
        <f t="shared" si="18"/>
        <v>0</v>
      </c>
      <c r="AS20" s="2">
        <f t="shared" si="19"/>
        <v>0</v>
      </c>
      <c r="AT20" s="2">
        <f t="shared" si="20"/>
        <v>63.9</v>
      </c>
      <c r="AU20" s="44">
        <f t="shared" si="21"/>
        <v>0</v>
      </c>
      <c r="AV20" s="2">
        <f t="shared" si="22"/>
        <v>0</v>
      </c>
      <c r="AW20" s="2">
        <f t="shared" si="23"/>
        <v>0</v>
      </c>
      <c r="AX20" s="2">
        <f t="shared" si="24"/>
        <v>0</v>
      </c>
    </row>
    <row r="21" spans="1:50" ht="12.75">
      <c r="A21" s="51"/>
      <c r="B21" s="3" t="s">
        <v>10</v>
      </c>
      <c r="C21" s="57" t="e">
        <f>C22+C23+#REF!+#REF!+#REF!+C24+C25+#REF!</f>
        <v>#REF!</v>
      </c>
      <c r="D21" s="57" t="e">
        <f>D22+D23+#REF!+#REF!+#REF!+D24+D25+#REF!</f>
        <v>#REF!</v>
      </c>
      <c r="E21" s="57" t="e">
        <f>E22+E23+#REF!+#REF!+#REF!+E24+E25+#REF!</f>
        <v>#REF!</v>
      </c>
      <c r="F21" s="57" t="e">
        <f>F22+F23+#REF!+#REF!+#REF!+F24+F25+#REF!</f>
        <v>#REF!</v>
      </c>
      <c r="G21" s="57">
        <f>G22+G23+G24+G25</f>
        <v>119.5</v>
      </c>
      <c r="H21" s="57">
        <f aca="true" t="shared" si="26" ref="H21:AX21">H22+H23+H24+H25</f>
        <v>0</v>
      </c>
      <c r="I21" s="57">
        <f t="shared" si="26"/>
        <v>0</v>
      </c>
      <c r="J21" s="57">
        <f t="shared" si="26"/>
        <v>119.5</v>
      </c>
      <c r="K21" s="57">
        <f t="shared" si="26"/>
        <v>1088.5</v>
      </c>
      <c r="L21" s="57">
        <f t="shared" si="26"/>
        <v>0</v>
      </c>
      <c r="M21" s="57">
        <f t="shared" si="26"/>
        <v>955.5</v>
      </c>
      <c r="N21" s="57">
        <f t="shared" si="26"/>
        <v>133</v>
      </c>
      <c r="O21" s="57">
        <f t="shared" si="26"/>
        <v>1088.5</v>
      </c>
      <c r="P21" s="57">
        <f t="shared" si="26"/>
        <v>0</v>
      </c>
      <c r="Q21" s="57">
        <f t="shared" si="26"/>
        <v>955.5</v>
      </c>
      <c r="R21" s="57">
        <f t="shared" si="26"/>
        <v>133</v>
      </c>
      <c r="S21" s="57">
        <f t="shared" si="26"/>
        <v>0</v>
      </c>
      <c r="T21" s="57">
        <f t="shared" si="26"/>
        <v>0</v>
      </c>
      <c r="U21" s="57">
        <f t="shared" si="26"/>
        <v>0</v>
      </c>
      <c r="V21" s="57">
        <f t="shared" si="26"/>
        <v>0</v>
      </c>
      <c r="W21" s="57">
        <f t="shared" si="26"/>
        <v>119.5</v>
      </c>
      <c r="X21" s="57">
        <f t="shared" si="26"/>
        <v>0</v>
      </c>
      <c r="Y21" s="57">
        <f t="shared" si="26"/>
        <v>0</v>
      </c>
      <c r="Z21" s="57">
        <f t="shared" si="26"/>
        <v>119.5</v>
      </c>
      <c r="AA21" s="57">
        <f t="shared" si="26"/>
        <v>1088.5</v>
      </c>
      <c r="AB21" s="57">
        <f t="shared" si="26"/>
        <v>0</v>
      </c>
      <c r="AC21" s="57">
        <f t="shared" si="26"/>
        <v>955.5</v>
      </c>
      <c r="AD21" s="57">
        <f t="shared" si="26"/>
        <v>133</v>
      </c>
      <c r="AE21" s="57">
        <f t="shared" si="26"/>
        <v>1136.5</v>
      </c>
      <c r="AF21" s="57">
        <f t="shared" si="26"/>
        <v>0</v>
      </c>
      <c r="AG21" s="57">
        <f t="shared" si="26"/>
        <v>955.5</v>
      </c>
      <c r="AH21" s="57">
        <f t="shared" si="26"/>
        <v>181</v>
      </c>
      <c r="AI21" s="57">
        <f t="shared" si="26"/>
        <v>1136.5</v>
      </c>
      <c r="AJ21" s="57">
        <f t="shared" si="26"/>
        <v>0</v>
      </c>
      <c r="AK21" s="57">
        <f t="shared" si="26"/>
        <v>955.5</v>
      </c>
      <c r="AL21" s="57">
        <f t="shared" si="26"/>
        <v>181</v>
      </c>
      <c r="AM21" s="57">
        <f t="shared" si="26"/>
        <v>1136.5</v>
      </c>
      <c r="AN21" s="57">
        <f t="shared" si="26"/>
        <v>0</v>
      </c>
      <c r="AO21" s="57">
        <f t="shared" si="26"/>
        <v>955.5</v>
      </c>
      <c r="AP21" s="57">
        <f t="shared" si="26"/>
        <v>181</v>
      </c>
      <c r="AQ21" s="57">
        <f t="shared" si="26"/>
        <v>1256</v>
      </c>
      <c r="AR21" s="57">
        <f t="shared" si="26"/>
        <v>0</v>
      </c>
      <c r="AS21" s="57">
        <f t="shared" si="26"/>
        <v>955.5</v>
      </c>
      <c r="AT21" s="57">
        <f t="shared" si="26"/>
        <v>300.5</v>
      </c>
      <c r="AU21" s="57">
        <f t="shared" si="26"/>
        <v>0</v>
      </c>
      <c r="AV21" s="57">
        <f t="shared" si="26"/>
        <v>0</v>
      </c>
      <c r="AW21" s="57">
        <f t="shared" si="26"/>
        <v>0</v>
      </c>
      <c r="AX21" s="57">
        <f t="shared" si="26"/>
        <v>0</v>
      </c>
    </row>
    <row r="22" spans="1:50" ht="39.75" customHeight="1">
      <c r="A22" s="15"/>
      <c r="B22" s="34" t="s">
        <v>36</v>
      </c>
      <c r="C22" s="44">
        <f t="shared" si="3"/>
        <v>18</v>
      </c>
      <c r="D22" s="24"/>
      <c r="E22" s="24"/>
      <c r="F22" s="24">
        <v>18</v>
      </c>
      <c r="G22" s="32">
        <f t="shared" si="4"/>
        <v>18</v>
      </c>
      <c r="H22" s="2"/>
      <c r="I22" s="2"/>
      <c r="J22" s="2">
        <v>18</v>
      </c>
      <c r="K22" s="32">
        <f t="shared" si="5"/>
        <v>0</v>
      </c>
      <c r="L22" s="2"/>
      <c r="M22" s="2"/>
      <c r="N22" s="2"/>
      <c r="O22" s="36">
        <f t="shared" si="6"/>
        <v>0</v>
      </c>
      <c r="P22" s="36"/>
      <c r="Q22" s="36"/>
      <c r="R22" s="36"/>
      <c r="S22" s="36">
        <f t="shared" si="7"/>
        <v>0</v>
      </c>
      <c r="T22" s="2"/>
      <c r="U22" s="2"/>
      <c r="V22" s="2"/>
      <c r="W22" s="28">
        <f t="shared" si="8"/>
        <v>18</v>
      </c>
      <c r="X22" s="28">
        <f t="shared" si="12"/>
        <v>0</v>
      </c>
      <c r="Y22" s="28">
        <f t="shared" si="9"/>
        <v>0</v>
      </c>
      <c r="Z22" s="28">
        <f t="shared" si="9"/>
        <v>18</v>
      </c>
      <c r="AA22" s="48">
        <f t="shared" si="10"/>
        <v>0</v>
      </c>
      <c r="AB22" s="26">
        <f t="shared" si="13"/>
        <v>0</v>
      </c>
      <c r="AC22" s="26">
        <f t="shared" si="11"/>
        <v>0</v>
      </c>
      <c r="AD22" s="26">
        <f t="shared" si="11"/>
        <v>0</v>
      </c>
      <c r="AE22" s="2">
        <f t="shared" si="14"/>
        <v>0</v>
      </c>
      <c r="AF22" s="2"/>
      <c r="AG22" s="2"/>
      <c r="AH22" s="2"/>
      <c r="AI22" s="2">
        <f t="shared" si="15"/>
        <v>0</v>
      </c>
      <c r="AJ22" s="2"/>
      <c r="AK22" s="2"/>
      <c r="AL22" s="2"/>
      <c r="AM22" s="2">
        <f t="shared" si="16"/>
        <v>0</v>
      </c>
      <c r="AN22" s="2"/>
      <c r="AO22" s="2"/>
      <c r="AP22" s="2"/>
      <c r="AQ22" s="2">
        <f t="shared" si="17"/>
        <v>18</v>
      </c>
      <c r="AR22" s="2">
        <f t="shared" si="18"/>
        <v>0</v>
      </c>
      <c r="AS22" s="2">
        <f t="shared" si="19"/>
        <v>0</v>
      </c>
      <c r="AT22" s="2">
        <f t="shared" si="20"/>
        <v>18</v>
      </c>
      <c r="AU22" s="44">
        <f t="shared" si="21"/>
        <v>0</v>
      </c>
      <c r="AV22" s="2">
        <f t="shared" si="22"/>
        <v>0</v>
      </c>
      <c r="AW22" s="2">
        <f t="shared" si="23"/>
        <v>0</v>
      </c>
      <c r="AX22" s="2">
        <f t="shared" si="24"/>
        <v>0</v>
      </c>
    </row>
    <row r="23" spans="1:50" ht="48" customHeight="1">
      <c r="A23" s="15"/>
      <c r="B23" s="4" t="s">
        <v>42</v>
      </c>
      <c r="C23" s="44">
        <f t="shared" si="3"/>
        <v>15</v>
      </c>
      <c r="D23" s="24"/>
      <c r="E23" s="24"/>
      <c r="F23" s="24">
        <v>15</v>
      </c>
      <c r="G23" s="32">
        <f t="shared" si="4"/>
        <v>15</v>
      </c>
      <c r="H23" s="2"/>
      <c r="I23" s="2"/>
      <c r="J23" s="2">
        <v>15</v>
      </c>
      <c r="K23" s="32">
        <f t="shared" si="5"/>
        <v>0</v>
      </c>
      <c r="L23" s="2"/>
      <c r="M23" s="2"/>
      <c r="N23" s="2"/>
      <c r="O23" s="36">
        <f t="shared" si="6"/>
        <v>0</v>
      </c>
      <c r="P23" s="36"/>
      <c r="Q23" s="36"/>
      <c r="R23" s="36"/>
      <c r="S23" s="36">
        <f t="shared" si="7"/>
        <v>0</v>
      </c>
      <c r="T23" s="2"/>
      <c r="U23" s="2"/>
      <c r="V23" s="2"/>
      <c r="W23" s="28">
        <f t="shared" si="8"/>
        <v>15</v>
      </c>
      <c r="X23" s="28">
        <f t="shared" si="12"/>
        <v>0</v>
      </c>
      <c r="Y23" s="28">
        <f t="shared" si="9"/>
        <v>0</v>
      </c>
      <c r="Z23" s="28">
        <f t="shared" si="9"/>
        <v>15</v>
      </c>
      <c r="AA23" s="48">
        <f t="shared" si="10"/>
        <v>0</v>
      </c>
      <c r="AB23" s="26">
        <f t="shared" si="13"/>
        <v>0</v>
      </c>
      <c r="AC23" s="26">
        <f t="shared" si="11"/>
        <v>0</v>
      </c>
      <c r="AD23" s="26">
        <f t="shared" si="11"/>
        <v>0</v>
      </c>
      <c r="AE23" s="2">
        <f t="shared" si="14"/>
        <v>0</v>
      </c>
      <c r="AF23" s="2"/>
      <c r="AG23" s="2"/>
      <c r="AH23" s="2"/>
      <c r="AI23" s="2">
        <f t="shared" si="15"/>
        <v>0</v>
      </c>
      <c r="AJ23" s="2"/>
      <c r="AK23" s="2"/>
      <c r="AL23" s="2"/>
      <c r="AM23" s="2">
        <f t="shared" si="16"/>
        <v>0</v>
      </c>
      <c r="AN23" s="2"/>
      <c r="AO23" s="2"/>
      <c r="AP23" s="2"/>
      <c r="AQ23" s="2">
        <f t="shared" si="17"/>
        <v>15</v>
      </c>
      <c r="AR23" s="2">
        <f t="shared" si="18"/>
        <v>0</v>
      </c>
      <c r="AS23" s="2">
        <f t="shared" si="19"/>
        <v>0</v>
      </c>
      <c r="AT23" s="2">
        <f t="shared" si="20"/>
        <v>15</v>
      </c>
      <c r="AU23" s="44">
        <f t="shared" si="21"/>
        <v>0</v>
      </c>
      <c r="AV23" s="2">
        <f t="shared" si="22"/>
        <v>0</v>
      </c>
      <c r="AW23" s="2">
        <f t="shared" si="23"/>
        <v>0</v>
      </c>
      <c r="AX23" s="2">
        <f t="shared" si="24"/>
        <v>0</v>
      </c>
    </row>
    <row r="24" spans="1:50" ht="38.25">
      <c r="A24" s="15"/>
      <c r="B24" s="4" t="s">
        <v>28</v>
      </c>
      <c r="C24" s="33">
        <f t="shared" si="3"/>
        <v>86.5</v>
      </c>
      <c r="D24" s="2"/>
      <c r="E24" s="2"/>
      <c r="F24" s="2">
        <v>86.5</v>
      </c>
      <c r="G24" s="32">
        <f t="shared" si="4"/>
        <v>86.5</v>
      </c>
      <c r="H24" s="2"/>
      <c r="I24" s="2"/>
      <c r="J24" s="2">
        <v>86.5</v>
      </c>
      <c r="K24" s="32">
        <f t="shared" si="5"/>
        <v>0</v>
      </c>
      <c r="L24" s="2"/>
      <c r="M24" s="2"/>
      <c r="N24" s="2"/>
      <c r="O24" s="36">
        <f t="shared" si="6"/>
        <v>0</v>
      </c>
      <c r="P24" s="36"/>
      <c r="Q24" s="36"/>
      <c r="R24" s="36"/>
      <c r="S24" s="36">
        <f t="shared" si="7"/>
        <v>0</v>
      </c>
      <c r="T24" s="2"/>
      <c r="U24" s="2"/>
      <c r="V24" s="2"/>
      <c r="W24" s="28">
        <f t="shared" si="8"/>
        <v>86.5</v>
      </c>
      <c r="X24" s="28">
        <f t="shared" si="12"/>
        <v>0</v>
      </c>
      <c r="Y24" s="28">
        <f t="shared" si="12"/>
        <v>0</v>
      </c>
      <c r="Z24" s="28">
        <f t="shared" si="12"/>
        <v>86.5</v>
      </c>
      <c r="AA24" s="48">
        <f t="shared" si="10"/>
        <v>0</v>
      </c>
      <c r="AB24" s="26">
        <f t="shared" si="13"/>
        <v>0</v>
      </c>
      <c r="AC24" s="26">
        <f t="shared" si="13"/>
        <v>0</v>
      </c>
      <c r="AD24" s="26">
        <f t="shared" si="13"/>
        <v>0</v>
      </c>
      <c r="AE24" s="2">
        <f t="shared" si="14"/>
        <v>0</v>
      </c>
      <c r="AF24" s="2"/>
      <c r="AG24" s="2"/>
      <c r="AH24" s="2"/>
      <c r="AI24" s="2">
        <f t="shared" si="15"/>
        <v>0</v>
      </c>
      <c r="AJ24" s="2"/>
      <c r="AK24" s="2"/>
      <c r="AL24" s="2"/>
      <c r="AM24" s="2">
        <f t="shared" si="16"/>
        <v>0</v>
      </c>
      <c r="AN24" s="2"/>
      <c r="AO24" s="2"/>
      <c r="AP24" s="2"/>
      <c r="AQ24" s="2">
        <f t="shared" si="17"/>
        <v>86.5</v>
      </c>
      <c r="AR24" s="2">
        <f t="shared" si="18"/>
        <v>0</v>
      </c>
      <c r="AS24" s="2">
        <f t="shared" si="19"/>
        <v>0</v>
      </c>
      <c r="AT24" s="2">
        <f t="shared" si="20"/>
        <v>86.5</v>
      </c>
      <c r="AU24" s="44">
        <f t="shared" si="21"/>
        <v>0</v>
      </c>
      <c r="AV24" s="2">
        <f t="shared" si="22"/>
        <v>0</v>
      </c>
      <c r="AW24" s="2">
        <f t="shared" si="23"/>
        <v>0</v>
      </c>
      <c r="AX24" s="2">
        <f t="shared" si="24"/>
        <v>0</v>
      </c>
    </row>
    <row r="25" spans="1:50" ht="25.5">
      <c r="A25" s="15"/>
      <c r="B25" s="4" t="s">
        <v>51</v>
      </c>
      <c r="C25" s="33">
        <f t="shared" si="3"/>
        <v>0</v>
      </c>
      <c r="D25" s="2"/>
      <c r="E25" s="2"/>
      <c r="F25" s="24"/>
      <c r="G25" s="32">
        <f t="shared" si="4"/>
        <v>0</v>
      </c>
      <c r="H25" s="2"/>
      <c r="I25" s="2"/>
      <c r="J25" s="2"/>
      <c r="K25" s="32">
        <f t="shared" si="5"/>
        <v>1088.5</v>
      </c>
      <c r="L25" s="2"/>
      <c r="M25" s="2">
        <v>955.5</v>
      </c>
      <c r="N25" s="2">
        <v>133</v>
      </c>
      <c r="O25" s="36">
        <f t="shared" si="6"/>
        <v>1088.5</v>
      </c>
      <c r="P25" s="36"/>
      <c r="Q25" s="36">
        <v>955.5</v>
      </c>
      <c r="R25" s="36">
        <v>133</v>
      </c>
      <c r="S25" s="36">
        <f t="shared" si="7"/>
        <v>0</v>
      </c>
      <c r="T25" s="2"/>
      <c r="U25" s="2"/>
      <c r="V25" s="2"/>
      <c r="W25" s="28">
        <f t="shared" si="8"/>
        <v>0</v>
      </c>
      <c r="X25" s="28">
        <f t="shared" si="12"/>
        <v>0</v>
      </c>
      <c r="Y25" s="28">
        <f t="shared" si="12"/>
        <v>0</v>
      </c>
      <c r="Z25" s="28">
        <f t="shared" si="12"/>
        <v>0</v>
      </c>
      <c r="AA25" s="48">
        <f t="shared" si="10"/>
        <v>1088.5</v>
      </c>
      <c r="AB25" s="26">
        <f t="shared" si="13"/>
        <v>0</v>
      </c>
      <c r="AC25" s="26">
        <f t="shared" si="13"/>
        <v>955.5</v>
      </c>
      <c r="AD25" s="26">
        <f t="shared" si="13"/>
        <v>133</v>
      </c>
      <c r="AE25" s="2">
        <f t="shared" si="14"/>
        <v>1136.5</v>
      </c>
      <c r="AF25" s="2"/>
      <c r="AG25" s="2">
        <v>955.5</v>
      </c>
      <c r="AH25" s="2">
        <v>181</v>
      </c>
      <c r="AI25" s="2">
        <f t="shared" si="15"/>
        <v>1136.5</v>
      </c>
      <c r="AJ25" s="2"/>
      <c r="AK25" s="2">
        <v>955.5</v>
      </c>
      <c r="AL25" s="2">
        <v>181</v>
      </c>
      <c r="AM25" s="2">
        <f t="shared" si="16"/>
        <v>1136.5</v>
      </c>
      <c r="AN25" s="2"/>
      <c r="AO25" s="2">
        <v>955.5</v>
      </c>
      <c r="AP25" s="2">
        <v>181</v>
      </c>
      <c r="AQ25" s="2">
        <f t="shared" si="17"/>
        <v>1136.5</v>
      </c>
      <c r="AR25" s="2">
        <f t="shared" si="18"/>
        <v>0</v>
      </c>
      <c r="AS25" s="2">
        <f t="shared" si="19"/>
        <v>955.5</v>
      </c>
      <c r="AT25" s="2">
        <f t="shared" si="20"/>
        <v>181</v>
      </c>
      <c r="AU25" s="44">
        <f t="shared" si="21"/>
        <v>0</v>
      </c>
      <c r="AV25" s="2">
        <f t="shared" si="22"/>
        <v>0</v>
      </c>
      <c r="AW25" s="2">
        <f t="shared" si="23"/>
        <v>0</v>
      </c>
      <c r="AX25" s="2">
        <f t="shared" si="24"/>
        <v>0</v>
      </c>
    </row>
    <row r="26" spans="1:50" ht="14.25">
      <c r="A26" s="51"/>
      <c r="B26" s="5" t="s">
        <v>11</v>
      </c>
      <c r="C26" s="57">
        <f>C27+C28</f>
        <v>203</v>
      </c>
      <c r="D26" s="57">
        <f aca="true" t="shared" si="27" ref="D26:AA26">D27+D28</f>
        <v>0</v>
      </c>
      <c r="E26" s="57">
        <f t="shared" si="27"/>
        <v>180</v>
      </c>
      <c r="F26" s="57">
        <f t="shared" si="27"/>
        <v>23</v>
      </c>
      <c r="G26" s="57">
        <f t="shared" si="27"/>
        <v>203</v>
      </c>
      <c r="H26" s="57">
        <f t="shared" si="27"/>
        <v>0</v>
      </c>
      <c r="I26" s="57">
        <f t="shared" si="27"/>
        <v>180</v>
      </c>
      <c r="J26" s="57">
        <f t="shared" si="27"/>
        <v>23</v>
      </c>
      <c r="K26" s="57">
        <f t="shared" si="27"/>
        <v>405</v>
      </c>
      <c r="L26" s="57">
        <f t="shared" si="27"/>
        <v>0</v>
      </c>
      <c r="M26" s="57">
        <f t="shared" si="27"/>
        <v>360</v>
      </c>
      <c r="N26" s="57">
        <f t="shared" si="27"/>
        <v>45</v>
      </c>
      <c r="O26" s="57">
        <f t="shared" si="27"/>
        <v>405</v>
      </c>
      <c r="P26" s="57">
        <f t="shared" si="27"/>
        <v>0</v>
      </c>
      <c r="Q26" s="57">
        <f t="shared" si="27"/>
        <v>360</v>
      </c>
      <c r="R26" s="57">
        <f t="shared" si="27"/>
        <v>45</v>
      </c>
      <c r="S26" s="57">
        <f t="shared" si="27"/>
        <v>405</v>
      </c>
      <c r="T26" s="57">
        <f t="shared" si="27"/>
        <v>0</v>
      </c>
      <c r="U26" s="57">
        <f t="shared" si="27"/>
        <v>360</v>
      </c>
      <c r="V26" s="57">
        <f t="shared" si="27"/>
        <v>45</v>
      </c>
      <c r="W26" s="57">
        <f t="shared" si="27"/>
        <v>608</v>
      </c>
      <c r="X26" s="3">
        <f t="shared" si="12"/>
        <v>0</v>
      </c>
      <c r="Y26" s="3">
        <f t="shared" si="12"/>
        <v>540</v>
      </c>
      <c r="Z26" s="3">
        <f t="shared" si="12"/>
        <v>68</v>
      </c>
      <c r="AA26" s="57">
        <f t="shared" si="27"/>
        <v>0</v>
      </c>
      <c r="AB26" s="3">
        <f t="shared" si="13"/>
        <v>0</v>
      </c>
      <c r="AC26" s="84">
        <f t="shared" si="13"/>
        <v>0</v>
      </c>
      <c r="AD26" s="84">
        <f t="shared" si="13"/>
        <v>0</v>
      </c>
      <c r="AE26" s="84">
        <f t="shared" si="14"/>
        <v>0</v>
      </c>
      <c r="AF26" s="84"/>
      <c r="AG26" s="84"/>
      <c r="AH26" s="84"/>
      <c r="AI26" s="84">
        <f t="shared" si="15"/>
        <v>0</v>
      </c>
      <c r="AJ26" s="84"/>
      <c r="AK26" s="84"/>
      <c r="AL26" s="84"/>
      <c r="AM26" s="84">
        <f t="shared" si="16"/>
        <v>0</v>
      </c>
      <c r="AN26" s="84"/>
      <c r="AO26" s="84"/>
      <c r="AP26" s="84"/>
      <c r="AQ26" s="84">
        <f t="shared" si="17"/>
        <v>608</v>
      </c>
      <c r="AR26" s="84">
        <f t="shared" si="18"/>
        <v>0</v>
      </c>
      <c r="AS26" s="84">
        <f t="shared" si="19"/>
        <v>540</v>
      </c>
      <c r="AT26" s="84">
        <f t="shared" si="20"/>
        <v>68</v>
      </c>
      <c r="AU26" s="85">
        <f t="shared" si="21"/>
        <v>0</v>
      </c>
      <c r="AV26" s="84">
        <f t="shared" si="22"/>
        <v>0</v>
      </c>
      <c r="AW26" s="84">
        <f t="shared" si="23"/>
        <v>0</v>
      </c>
      <c r="AX26" s="84">
        <f t="shared" si="24"/>
        <v>0</v>
      </c>
    </row>
    <row r="27" spans="1:50" ht="36.75" customHeight="1">
      <c r="A27" s="15"/>
      <c r="B27" s="6" t="s">
        <v>58</v>
      </c>
      <c r="C27" s="44">
        <f t="shared" si="3"/>
        <v>203</v>
      </c>
      <c r="D27" s="24"/>
      <c r="E27" s="24">
        <v>180</v>
      </c>
      <c r="F27" s="24">
        <v>23</v>
      </c>
      <c r="G27" s="32">
        <f t="shared" si="4"/>
        <v>203</v>
      </c>
      <c r="H27" s="2"/>
      <c r="I27" s="24">
        <v>180</v>
      </c>
      <c r="J27" s="24">
        <v>23</v>
      </c>
      <c r="K27" s="32">
        <f t="shared" si="5"/>
        <v>0</v>
      </c>
      <c r="L27" s="2"/>
      <c r="M27" s="2"/>
      <c r="N27" s="2"/>
      <c r="O27" s="36">
        <f t="shared" si="6"/>
        <v>0</v>
      </c>
      <c r="P27" s="36"/>
      <c r="Q27" s="36"/>
      <c r="R27" s="36"/>
      <c r="S27" s="36">
        <f t="shared" si="7"/>
        <v>0</v>
      </c>
      <c r="T27" s="2"/>
      <c r="U27" s="2"/>
      <c r="V27" s="2"/>
      <c r="W27" s="28">
        <f t="shared" si="8"/>
        <v>203</v>
      </c>
      <c r="X27" s="28">
        <f t="shared" si="12"/>
        <v>0</v>
      </c>
      <c r="Y27" s="28">
        <f t="shared" si="12"/>
        <v>180</v>
      </c>
      <c r="Z27" s="28">
        <f t="shared" si="12"/>
        <v>23</v>
      </c>
      <c r="AA27" s="48">
        <f>AB27+AC27+AD27</f>
        <v>0</v>
      </c>
      <c r="AB27" s="26">
        <f t="shared" si="13"/>
        <v>0</v>
      </c>
      <c r="AC27" s="26">
        <f t="shared" si="13"/>
        <v>0</v>
      </c>
      <c r="AD27" s="26">
        <f t="shared" si="13"/>
        <v>0</v>
      </c>
      <c r="AE27" s="2">
        <f t="shared" si="14"/>
        <v>0</v>
      </c>
      <c r="AF27" s="2"/>
      <c r="AG27" s="2"/>
      <c r="AH27" s="2"/>
      <c r="AI27" s="2">
        <f t="shared" si="15"/>
        <v>0</v>
      </c>
      <c r="AJ27" s="2"/>
      <c r="AK27" s="2"/>
      <c r="AL27" s="2"/>
      <c r="AM27" s="2">
        <f t="shared" si="16"/>
        <v>0</v>
      </c>
      <c r="AN27" s="2"/>
      <c r="AO27" s="2"/>
      <c r="AP27" s="2"/>
      <c r="AQ27" s="2">
        <f t="shared" si="17"/>
        <v>203</v>
      </c>
      <c r="AR27" s="2">
        <f t="shared" si="18"/>
        <v>0</v>
      </c>
      <c r="AS27" s="2">
        <f t="shared" si="19"/>
        <v>180</v>
      </c>
      <c r="AT27" s="2">
        <f t="shared" si="20"/>
        <v>23</v>
      </c>
      <c r="AU27" s="44">
        <f t="shared" si="21"/>
        <v>0</v>
      </c>
      <c r="AV27" s="2">
        <f t="shared" si="22"/>
        <v>0</v>
      </c>
      <c r="AW27" s="2">
        <f t="shared" si="23"/>
        <v>0</v>
      </c>
      <c r="AX27" s="2">
        <f t="shared" si="24"/>
        <v>0</v>
      </c>
    </row>
    <row r="28" spans="1:50" ht="33" customHeight="1">
      <c r="A28" s="15"/>
      <c r="B28" s="6" t="s">
        <v>57</v>
      </c>
      <c r="C28" s="44">
        <f t="shared" si="3"/>
        <v>0</v>
      </c>
      <c r="D28" s="2"/>
      <c r="E28" s="2"/>
      <c r="F28" s="2"/>
      <c r="G28" s="32">
        <f t="shared" si="4"/>
        <v>0</v>
      </c>
      <c r="H28" s="2"/>
      <c r="I28" s="2"/>
      <c r="J28" s="2"/>
      <c r="K28" s="32">
        <f t="shared" si="5"/>
        <v>405</v>
      </c>
      <c r="L28" s="2"/>
      <c r="M28" s="2">
        <v>360</v>
      </c>
      <c r="N28" s="2">
        <v>45</v>
      </c>
      <c r="O28" s="36">
        <f t="shared" si="6"/>
        <v>405</v>
      </c>
      <c r="P28" s="36"/>
      <c r="Q28" s="36">
        <v>360</v>
      </c>
      <c r="R28" s="36">
        <v>45</v>
      </c>
      <c r="S28" s="36">
        <f t="shared" si="7"/>
        <v>405</v>
      </c>
      <c r="T28" s="2"/>
      <c r="U28" s="2">
        <v>360</v>
      </c>
      <c r="V28" s="2">
        <v>45</v>
      </c>
      <c r="W28" s="28">
        <f t="shared" si="8"/>
        <v>405</v>
      </c>
      <c r="X28" s="28">
        <f t="shared" si="12"/>
        <v>0</v>
      </c>
      <c r="Y28" s="28">
        <f t="shared" si="12"/>
        <v>360</v>
      </c>
      <c r="Z28" s="28">
        <f t="shared" si="12"/>
        <v>45</v>
      </c>
      <c r="AA28" s="48">
        <f>AB28+AC28+AD28</f>
        <v>0</v>
      </c>
      <c r="AB28" s="26">
        <f t="shared" si="13"/>
        <v>0</v>
      </c>
      <c r="AC28" s="26">
        <f t="shared" si="13"/>
        <v>0</v>
      </c>
      <c r="AD28" s="26">
        <f t="shared" si="13"/>
        <v>0</v>
      </c>
      <c r="AE28" s="2">
        <f t="shared" si="14"/>
        <v>0</v>
      </c>
      <c r="AF28" s="2"/>
      <c r="AG28" s="2"/>
      <c r="AH28" s="2"/>
      <c r="AI28" s="2">
        <f t="shared" si="15"/>
        <v>0</v>
      </c>
      <c r="AJ28" s="2"/>
      <c r="AK28" s="2"/>
      <c r="AL28" s="2"/>
      <c r="AM28" s="2">
        <f t="shared" si="16"/>
        <v>0</v>
      </c>
      <c r="AN28" s="2"/>
      <c r="AO28" s="2"/>
      <c r="AP28" s="2"/>
      <c r="AQ28" s="2">
        <f t="shared" si="17"/>
        <v>405</v>
      </c>
      <c r="AR28" s="2">
        <f t="shared" si="18"/>
        <v>0</v>
      </c>
      <c r="AS28" s="2">
        <f t="shared" si="19"/>
        <v>360</v>
      </c>
      <c r="AT28" s="2">
        <f t="shared" si="20"/>
        <v>45</v>
      </c>
      <c r="AU28" s="44">
        <f t="shared" si="21"/>
        <v>0</v>
      </c>
      <c r="AV28" s="2">
        <f t="shared" si="22"/>
        <v>0</v>
      </c>
      <c r="AW28" s="2">
        <f t="shared" si="23"/>
        <v>0</v>
      </c>
      <c r="AX28" s="2">
        <f t="shared" si="24"/>
        <v>0</v>
      </c>
    </row>
    <row r="29" spans="1:50" ht="14.25">
      <c r="A29" s="51"/>
      <c r="B29" s="7" t="s">
        <v>12</v>
      </c>
      <c r="C29" s="57">
        <f>C30+C31</f>
        <v>5756.599999999999</v>
      </c>
      <c r="D29" s="57">
        <f aca="true" t="shared" si="28" ref="D29:AA29">D30+D31</f>
        <v>4752.2</v>
      </c>
      <c r="E29" s="57">
        <f t="shared" si="28"/>
        <v>570</v>
      </c>
      <c r="F29" s="57">
        <f t="shared" si="28"/>
        <v>434.4</v>
      </c>
      <c r="G29" s="57">
        <f t="shared" si="28"/>
        <v>5756.599999999999</v>
      </c>
      <c r="H29" s="57">
        <f t="shared" si="28"/>
        <v>4752.2</v>
      </c>
      <c r="I29" s="57">
        <f t="shared" si="28"/>
        <v>570</v>
      </c>
      <c r="J29" s="57">
        <f t="shared" si="28"/>
        <v>434.4</v>
      </c>
      <c r="K29" s="57">
        <f t="shared" si="28"/>
        <v>502</v>
      </c>
      <c r="L29" s="57">
        <f t="shared" si="28"/>
        <v>0</v>
      </c>
      <c r="M29" s="57">
        <f t="shared" si="28"/>
        <v>0</v>
      </c>
      <c r="N29" s="57">
        <f t="shared" si="28"/>
        <v>502</v>
      </c>
      <c r="O29" s="57">
        <f t="shared" si="28"/>
        <v>502</v>
      </c>
      <c r="P29" s="57">
        <f t="shared" si="28"/>
        <v>0</v>
      </c>
      <c r="Q29" s="57">
        <f t="shared" si="28"/>
        <v>0</v>
      </c>
      <c r="R29" s="57">
        <f t="shared" si="28"/>
        <v>502</v>
      </c>
      <c r="S29" s="57">
        <f t="shared" si="28"/>
        <v>502</v>
      </c>
      <c r="T29" s="57">
        <f t="shared" si="28"/>
        <v>0</v>
      </c>
      <c r="U29" s="57">
        <f t="shared" si="28"/>
        <v>0</v>
      </c>
      <c r="V29" s="57">
        <f t="shared" si="28"/>
        <v>502</v>
      </c>
      <c r="W29" s="57">
        <f t="shared" si="28"/>
        <v>6258.599999999999</v>
      </c>
      <c r="X29" s="3">
        <f t="shared" si="12"/>
        <v>4752.2</v>
      </c>
      <c r="Y29" s="3">
        <f t="shared" si="12"/>
        <v>570</v>
      </c>
      <c r="Z29" s="3">
        <f t="shared" si="12"/>
        <v>936.4</v>
      </c>
      <c r="AA29" s="57">
        <f t="shared" si="28"/>
        <v>0</v>
      </c>
      <c r="AB29" s="3">
        <f t="shared" si="13"/>
        <v>0</v>
      </c>
      <c r="AC29" s="3">
        <f t="shared" si="13"/>
        <v>0</v>
      </c>
      <c r="AD29" s="84">
        <f t="shared" si="13"/>
        <v>0</v>
      </c>
      <c r="AE29" s="84">
        <f t="shared" si="14"/>
        <v>0</v>
      </c>
      <c r="AF29" s="84"/>
      <c r="AG29" s="84"/>
      <c r="AH29" s="84"/>
      <c r="AI29" s="84">
        <f t="shared" si="15"/>
        <v>0</v>
      </c>
      <c r="AJ29" s="84"/>
      <c r="AK29" s="84"/>
      <c r="AL29" s="84"/>
      <c r="AM29" s="84">
        <f t="shared" si="16"/>
        <v>0</v>
      </c>
      <c r="AN29" s="84"/>
      <c r="AO29" s="84"/>
      <c r="AP29" s="84"/>
      <c r="AQ29" s="84">
        <f t="shared" si="17"/>
        <v>6258.599999999999</v>
      </c>
      <c r="AR29" s="84">
        <f t="shared" si="18"/>
        <v>4752.2</v>
      </c>
      <c r="AS29" s="84">
        <f t="shared" si="19"/>
        <v>570</v>
      </c>
      <c r="AT29" s="84">
        <f t="shared" si="20"/>
        <v>936.4</v>
      </c>
      <c r="AU29" s="85">
        <f t="shared" si="21"/>
        <v>0</v>
      </c>
      <c r="AV29" s="84">
        <f t="shared" si="22"/>
        <v>0</v>
      </c>
      <c r="AW29" s="84">
        <f t="shared" si="23"/>
        <v>0</v>
      </c>
      <c r="AX29" s="84">
        <f t="shared" si="24"/>
        <v>0</v>
      </c>
    </row>
    <row r="30" spans="1:50" ht="30">
      <c r="A30" s="15"/>
      <c r="B30" s="8" t="s">
        <v>39</v>
      </c>
      <c r="C30" s="33">
        <f t="shared" si="3"/>
        <v>604.4</v>
      </c>
      <c r="D30" s="2"/>
      <c r="E30" s="24">
        <v>570</v>
      </c>
      <c r="F30" s="2">
        <v>34.4</v>
      </c>
      <c r="G30" s="32">
        <f t="shared" si="4"/>
        <v>604.4</v>
      </c>
      <c r="H30" s="2"/>
      <c r="I30" s="24">
        <v>570</v>
      </c>
      <c r="J30" s="2">
        <v>34.4</v>
      </c>
      <c r="K30" s="32">
        <f t="shared" si="5"/>
        <v>0</v>
      </c>
      <c r="L30" s="2"/>
      <c r="M30" s="2"/>
      <c r="N30" s="2"/>
      <c r="O30" s="36">
        <f>P30+Q30+R30</f>
        <v>0</v>
      </c>
      <c r="P30" s="36"/>
      <c r="Q30" s="36"/>
      <c r="R30" s="36"/>
      <c r="S30" s="36">
        <f t="shared" si="7"/>
        <v>0</v>
      </c>
      <c r="T30" s="2"/>
      <c r="U30" s="2"/>
      <c r="V30" s="2"/>
      <c r="W30" s="28">
        <f t="shared" si="8"/>
        <v>604.4</v>
      </c>
      <c r="X30" s="28">
        <f t="shared" si="12"/>
        <v>0</v>
      </c>
      <c r="Y30" s="28">
        <f t="shared" si="12"/>
        <v>570</v>
      </c>
      <c r="Z30" s="28">
        <f t="shared" si="12"/>
        <v>34.4</v>
      </c>
      <c r="AA30" s="48">
        <f t="shared" si="10"/>
        <v>0</v>
      </c>
      <c r="AB30" s="26">
        <f t="shared" si="13"/>
        <v>0</v>
      </c>
      <c r="AC30" s="26">
        <f t="shared" si="13"/>
        <v>0</v>
      </c>
      <c r="AD30" s="26">
        <f t="shared" si="13"/>
        <v>0</v>
      </c>
      <c r="AE30" s="2">
        <f t="shared" si="14"/>
        <v>0</v>
      </c>
      <c r="AF30" s="2"/>
      <c r="AG30" s="2"/>
      <c r="AH30" s="2"/>
      <c r="AI30" s="2">
        <f t="shared" si="15"/>
        <v>0</v>
      </c>
      <c r="AJ30" s="2"/>
      <c r="AK30" s="2"/>
      <c r="AL30" s="2"/>
      <c r="AM30" s="2">
        <f t="shared" si="16"/>
        <v>0</v>
      </c>
      <c r="AN30" s="2"/>
      <c r="AO30" s="2"/>
      <c r="AP30" s="2"/>
      <c r="AQ30" s="2">
        <f t="shared" si="17"/>
        <v>604.4</v>
      </c>
      <c r="AR30" s="2">
        <f t="shared" si="18"/>
        <v>0</v>
      </c>
      <c r="AS30" s="2">
        <f t="shared" si="19"/>
        <v>570</v>
      </c>
      <c r="AT30" s="2">
        <f t="shared" si="20"/>
        <v>34.4</v>
      </c>
      <c r="AU30" s="44">
        <f t="shared" si="21"/>
        <v>0</v>
      </c>
      <c r="AV30" s="2">
        <f t="shared" si="22"/>
        <v>0</v>
      </c>
      <c r="AW30" s="2">
        <f t="shared" si="23"/>
        <v>0</v>
      </c>
      <c r="AX30" s="2">
        <f t="shared" si="24"/>
        <v>0</v>
      </c>
    </row>
    <row r="31" spans="1:50" ht="51">
      <c r="A31" s="15"/>
      <c r="B31" s="67" t="s">
        <v>41</v>
      </c>
      <c r="C31" s="44">
        <f t="shared" si="3"/>
        <v>5152.2</v>
      </c>
      <c r="D31" s="2">
        <v>4752.2</v>
      </c>
      <c r="E31" s="2"/>
      <c r="F31" s="36">
        <v>400</v>
      </c>
      <c r="G31" s="32">
        <f t="shared" si="4"/>
        <v>5152.2</v>
      </c>
      <c r="H31" s="2">
        <v>4752.2</v>
      </c>
      <c r="I31" s="2"/>
      <c r="J31" s="37">
        <v>400</v>
      </c>
      <c r="K31" s="32">
        <f t="shared" si="5"/>
        <v>502</v>
      </c>
      <c r="L31" s="2"/>
      <c r="M31" s="2"/>
      <c r="N31" s="2">
        <v>502</v>
      </c>
      <c r="O31" s="36">
        <f>P31+Q31+R31</f>
        <v>502</v>
      </c>
      <c r="P31" s="36"/>
      <c r="Q31" s="36"/>
      <c r="R31" s="36">
        <v>502</v>
      </c>
      <c r="S31" s="36">
        <f t="shared" si="7"/>
        <v>502</v>
      </c>
      <c r="T31" s="2"/>
      <c r="U31" s="2"/>
      <c r="V31" s="2">
        <v>502</v>
      </c>
      <c r="W31" s="28">
        <f t="shared" si="8"/>
        <v>5654.2</v>
      </c>
      <c r="X31" s="28">
        <f t="shared" si="12"/>
        <v>4752.2</v>
      </c>
      <c r="Y31" s="28">
        <f t="shared" si="12"/>
        <v>0</v>
      </c>
      <c r="Z31" s="28">
        <f t="shared" si="12"/>
        <v>902</v>
      </c>
      <c r="AA31" s="48">
        <f t="shared" si="10"/>
        <v>0</v>
      </c>
      <c r="AB31" s="26">
        <f t="shared" si="13"/>
        <v>0</v>
      </c>
      <c r="AC31" s="26">
        <f t="shared" si="13"/>
        <v>0</v>
      </c>
      <c r="AD31" s="26">
        <f t="shared" si="13"/>
        <v>0</v>
      </c>
      <c r="AE31" s="2">
        <f t="shared" si="14"/>
        <v>0</v>
      </c>
      <c r="AF31" s="2"/>
      <c r="AG31" s="2"/>
      <c r="AH31" s="2"/>
      <c r="AI31" s="2">
        <f t="shared" si="15"/>
        <v>0</v>
      </c>
      <c r="AJ31" s="2"/>
      <c r="AK31" s="2"/>
      <c r="AL31" s="2"/>
      <c r="AM31" s="2">
        <f t="shared" si="16"/>
        <v>0</v>
      </c>
      <c r="AN31" s="2"/>
      <c r="AO31" s="2"/>
      <c r="AP31" s="2"/>
      <c r="AQ31" s="2">
        <f t="shared" si="17"/>
        <v>5654.2</v>
      </c>
      <c r="AR31" s="2">
        <f t="shared" si="18"/>
        <v>4752.2</v>
      </c>
      <c r="AS31" s="2">
        <f t="shared" si="19"/>
        <v>0</v>
      </c>
      <c r="AT31" s="2">
        <f t="shared" si="20"/>
        <v>902</v>
      </c>
      <c r="AU31" s="44">
        <f t="shared" si="21"/>
        <v>0</v>
      </c>
      <c r="AV31" s="2">
        <f t="shared" si="22"/>
        <v>0</v>
      </c>
      <c r="AW31" s="2">
        <f t="shared" si="23"/>
        <v>0</v>
      </c>
      <c r="AX31" s="2">
        <f t="shared" si="24"/>
        <v>0</v>
      </c>
    </row>
    <row r="32" spans="1:50" ht="12.75">
      <c r="A32" s="51"/>
      <c r="B32" s="9" t="s">
        <v>13</v>
      </c>
      <c r="C32" s="50">
        <f>C33+C34+C35+C36</f>
        <v>1952.9</v>
      </c>
      <c r="D32" s="50">
        <f aca="true" t="shared" si="29" ref="D32:AA32">D33+D34+D35+D36</f>
        <v>0</v>
      </c>
      <c r="E32" s="50">
        <f t="shared" si="29"/>
        <v>1834.1000000000001</v>
      </c>
      <c r="F32" s="50">
        <f t="shared" si="29"/>
        <v>118.8</v>
      </c>
      <c r="G32" s="50">
        <f t="shared" si="29"/>
        <v>1952.9</v>
      </c>
      <c r="H32" s="50">
        <f t="shared" si="29"/>
        <v>0</v>
      </c>
      <c r="I32" s="50">
        <f t="shared" si="29"/>
        <v>1834.1000000000001</v>
      </c>
      <c r="J32" s="50">
        <f t="shared" si="29"/>
        <v>118.8</v>
      </c>
      <c r="K32" s="50">
        <f t="shared" si="29"/>
        <v>0</v>
      </c>
      <c r="L32" s="50">
        <f t="shared" si="29"/>
        <v>0</v>
      </c>
      <c r="M32" s="50">
        <f t="shared" si="29"/>
        <v>0</v>
      </c>
      <c r="N32" s="50">
        <f t="shared" si="29"/>
        <v>0</v>
      </c>
      <c r="O32" s="50">
        <f t="shared" si="29"/>
        <v>0</v>
      </c>
      <c r="P32" s="50">
        <f t="shared" si="29"/>
        <v>0</v>
      </c>
      <c r="Q32" s="50">
        <f t="shared" si="29"/>
        <v>0</v>
      </c>
      <c r="R32" s="50">
        <f t="shared" si="29"/>
        <v>0</v>
      </c>
      <c r="S32" s="50">
        <f t="shared" si="29"/>
        <v>0</v>
      </c>
      <c r="T32" s="50">
        <f t="shared" si="29"/>
        <v>0</v>
      </c>
      <c r="U32" s="50">
        <f t="shared" si="29"/>
        <v>0</v>
      </c>
      <c r="V32" s="50">
        <f t="shared" si="29"/>
        <v>0</v>
      </c>
      <c r="W32" s="50">
        <f t="shared" si="29"/>
        <v>1952.9</v>
      </c>
      <c r="X32" s="3">
        <f t="shared" si="12"/>
        <v>0</v>
      </c>
      <c r="Y32" s="3">
        <f t="shared" si="12"/>
        <v>1834.1000000000001</v>
      </c>
      <c r="Z32" s="3">
        <f t="shared" si="12"/>
        <v>118.8</v>
      </c>
      <c r="AA32" s="50">
        <f t="shared" si="29"/>
        <v>0</v>
      </c>
      <c r="AB32" s="3">
        <f t="shared" si="13"/>
        <v>0</v>
      </c>
      <c r="AC32" s="3">
        <f t="shared" si="13"/>
        <v>0</v>
      </c>
      <c r="AD32" s="84">
        <f t="shared" si="13"/>
        <v>0</v>
      </c>
      <c r="AE32" s="84">
        <f t="shared" si="14"/>
        <v>0</v>
      </c>
      <c r="AF32" s="84"/>
      <c r="AG32" s="84"/>
      <c r="AH32" s="84"/>
      <c r="AI32" s="84">
        <f t="shared" si="15"/>
        <v>0</v>
      </c>
      <c r="AJ32" s="84"/>
      <c r="AK32" s="84"/>
      <c r="AL32" s="84"/>
      <c r="AM32" s="84">
        <f t="shared" si="16"/>
        <v>0</v>
      </c>
      <c r="AN32" s="84"/>
      <c r="AO32" s="84"/>
      <c r="AP32" s="84"/>
      <c r="AQ32" s="84">
        <f t="shared" si="17"/>
        <v>1952.9</v>
      </c>
      <c r="AR32" s="84">
        <f t="shared" si="18"/>
        <v>0</v>
      </c>
      <c r="AS32" s="84">
        <f t="shared" si="19"/>
        <v>1834.1000000000001</v>
      </c>
      <c r="AT32" s="84">
        <f t="shared" si="20"/>
        <v>118.8</v>
      </c>
      <c r="AU32" s="85">
        <f t="shared" si="21"/>
        <v>0</v>
      </c>
      <c r="AV32" s="84">
        <f t="shared" si="22"/>
        <v>0</v>
      </c>
      <c r="AW32" s="84">
        <f t="shared" si="23"/>
        <v>0</v>
      </c>
      <c r="AX32" s="84">
        <f t="shared" si="24"/>
        <v>0</v>
      </c>
    </row>
    <row r="33" spans="1:50" ht="89.25">
      <c r="A33" s="15"/>
      <c r="B33" s="10" t="s">
        <v>47</v>
      </c>
      <c r="C33" s="33">
        <f t="shared" si="3"/>
        <v>949</v>
      </c>
      <c r="D33" s="2"/>
      <c r="E33" s="2">
        <v>862.7</v>
      </c>
      <c r="F33" s="2">
        <v>86.3</v>
      </c>
      <c r="G33" s="32">
        <f t="shared" si="4"/>
        <v>949</v>
      </c>
      <c r="H33" s="2"/>
      <c r="I33" s="2">
        <v>862.7</v>
      </c>
      <c r="J33" s="2">
        <v>86.3</v>
      </c>
      <c r="K33" s="32">
        <f t="shared" si="5"/>
        <v>0</v>
      </c>
      <c r="L33" s="2"/>
      <c r="M33" s="2"/>
      <c r="N33" s="2"/>
      <c r="O33" s="36">
        <f t="shared" si="6"/>
        <v>0</v>
      </c>
      <c r="P33" s="36"/>
      <c r="Q33" s="36"/>
      <c r="R33" s="36"/>
      <c r="S33" s="36">
        <f t="shared" si="7"/>
        <v>0</v>
      </c>
      <c r="T33" s="2"/>
      <c r="U33" s="2"/>
      <c r="V33" s="2"/>
      <c r="W33" s="28">
        <f t="shared" si="8"/>
        <v>949</v>
      </c>
      <c r="X33" s="28">
        <f t="shared" si="12"/>
        <v>0</v>
      </c>
      <c r="Y33" s="28">
        <f t="shared" si="12"/>
        <v>862.7</v>
      </c>
      <c r="Z33" s="28">
        <f t="shared" si="12"/>
        <v>86.3</v>
      </c>
      <c r="AA33" s="48">
        <f t="shared" si="10"/>
        <v>0</v>
      </c>
      <c r="AB33" s="26">
        <f t="shared" si="13"/>
        <v>0</v>
      </c>
      <c r="AC33" s="26">
        <f t="shared" si="13"/>
        <v>0</v>
      </c>
      <c r="AD33" s="26">
        <f t="shared" si="13"/>
        <v>0</v>
      </c>
      <c r="AE33" s="2">
        <f t="shared" si="14"/>
        <v>0</v>
      </c>
      <c r="AF33" s="2"/>
      <c r="AG33" s="2"/>
      <c r="AH33" s="2"/>
      <c r="AI33" s="2">
        <f t="shared" si="15"/>
        <v>0</v>
      </c>
      <c r="AJ33" s="2"/>
      <c r="AK33" s="2"/>
      <c r="AL33" s="2"/>
      <c r="AM33" s="2">
        <f t="shared" si="16"/>
        <v>0</v>
      </c>
      <c r="AN33" s="2"/>
      <c r="AO33" s="2"/>
      <c r="AP33" s="2"/>
      <c r="AQ33" s="2">
        <f t="shared" si="17"/>
        <v>949</v>
      </c>
      <c r="AR33" s="2">
        <f t="shared" si="18"/>
        <v>0</v>
      </c>
      <c r="AS33" s="2">
        <f t="shared" si="19"/>
        <v>862.7</v>
      </c>
      <c r="AT33" s="2">
        <f t="shared" si="20"/>
        <v>86.3</v>
      </c>
      <c r="AU33" s="44">
        <f t="shared" si="21"/>
        <v>0</v>
      </c>
      <c r="AV33" s="2">
        <f t="shared" si="22"/>
        <v>0</v>
      </c>
      <c r="AW33" s="2">
        <f t="shared" si="23"/>
        <v>0</v>
      </c>
      <c r="AX33" s="2">
        <f t="shared" si="24"/>
        <v>0</v>
      </c>
    </row>
    <row r="34" spans="1:50" ht="76.5">
      <c r="A34" s="15"/>
      <c r="B34" s="10" t="s">
        <v>37</v>
      </c>
      <c r="C34" s="33">
        <f t="shared" si="3"/>
        <v>234</v>
      </c>
      <c r="D34" s="2"/>
      <c r="E34" s="2">
        <v>212.7</v>
      </c>
      <c r="F34" s="2">
        <v>21.3</v>
      </c>
      <c r="G34" s="32">
        <f t="shared" si="4"/>
        <v>234</v>
      </c>
      <c r="H34" s="2"/>
      <c r="I34" s="2">
        <v>212.7</v>
      </c>
      <c r="J34" s="2">
        <v>21.3</v>
      </c>
      <c r="K34" s="32">
        <f t="shared" si="5"/>
        <v>0</v>
      </c>
      <c r="L34" s="2"/>
      <c r="M34" s="2"/>
      <c r="N34" s="2"/>
      <c r="O34" s="36">
        <f t="shared" si="6"/>
        <v>0</v>
      </c>
      <c r="P34" s="36"/>
      <c r="Q34" s="36"/>
      <c r="R34" s="36"/>
      <c r="S34" s="36">
        <f t="shared" si="7"/>
        <v>0</v>
      </c>
      <c r="T34" s="2"/>
      <c r="U34" s="2"/>
      <c r="V34" s="2"/>
      <c r="W34" s="28">
        <f t="shared" si="8"/>
        <v>234</v>
      </c>
      <c r="X34" s="28">
        <f t="shared" si="12"/>
        <v>0</v>
      </c>
      <c r="Y34" s="28">
        <f t="shared" si="12"/>
        <v>212.7</v>
      </c>
      <c r="Z34" s="28">
        <f t="shared" si="12"/>
        <v>21.3</v>
      </c>
      <c r="AA34" s="48">
        <f t="shared" si="10"/>
        <v>0</v>
      </c>
      <c r="AB34" s="26">
        <f t="shared" si="13"/>
        <v>0</v>
      </c>
      <c r="AC34" s="26">
        <f t="shared" si="13"/>
        <v>0</v>
      </c>
      <c r="AD34" s="26">
        <f t="shared" si="13"/>
        <v>0</v>
      </c>
      <c r="AE34" s="2">
        <f t="shared" si="14"/>
        <v>0</v>
      </c>
      <c r="AF34" s="2"/>
      <c r="AG34" s="2"/>
      <c r="AH34" s="2"/>
      <c r="AI34" s="2">
        <f t="shared" si="15"/>
        <v>0</v>
      </c>
      <c r="AJ34" s="2"/>
      <c r="AK34" s="2"/>
      <c r="AL34" s="2"/>
      <c r="AM34" s="2">
        <f t="shared" si="16"/>
        <v>0</v>
      </c>
      <c r="AN34" s="2"/>
      <c r="AO34" s="2"/>
      <c r="AP34" s="2"/>
      <c r="AQ34" s="2">
        <f t="shared" si="17"/>
        <v>234</v>
      </c>
      <c r="AR34" s="2">
        <f t="shared" si="18"/>
        <v>0</v>
      </c>
      <c r="AS34" s="2">
        <f t="shared" si="19"/>
        <v>212.7</v>
      </c>
      <c r="AT34" s="2">
        <f t="shared" si="20"/>
        <v>21.3</v>
      </c>
      <c r="AU34" s="44">
        <f t="shared" si="21"/>
        <v>0</v>
      </c>
      <c r="AV34" s="2">
        <f t="shared" si="22"/>
        <v>0</v>
      </c>
      <c r="AW34" s="2">
        <f t="shared" si="23"/>
        <v>0</v>
      </c>
      <c r="AX34" s="2">
        <f t="shared" si="24"/>
        <v>0</v>
      </c>
    </row>
    <row r="35" spans="1:50" ht="38.25">
      <c r="A35" s="15"/>
      <c r="B35" s="10" t="s">
        <v>26</v>
      </c>
      <c r="C35" s="33">
        <f t="shared" si="3"/>
        <v>562.9000000000001</v>
      </c>
      <c r="D35" s="2"/>
      <c r="E35" s="2">
        <v>551.7</v>
      </c>
      <c r="F35" s="2">
        <v>11.2</v>
      </c>
      <c r="G35" s="32">
        <f t="shared" si="4"/>
        <v>562.9000000000001</v>
      </c>
      <c r="H35" s="2"/>
      <c r="I35" s="2">
        <v>551.7</v>
      </c>
      <c r="J35" s="2">
        <v>11.2</v>
      </c>
      <c r="K35" s="32">
        <f t="shared" si="5"/>
        <v>0</v>
      </c>
      <c r="L35" s="2"/>
      <c r="M35" s="2"/>
      <c r="N35" s="2"/>
      <c r="O35" s="36">
        <f t="shared" si="6"/>
        <v>0</v>
      </c>
      <c r="P35" s="36"/>
      <c r="Q35" s="36"/>
      <c r="R35" s="36"/>
      <c r="S35" s="36">
        <f t="shared" si="7"/>
        <v>0</v>
      </c>
      <c r="T35" s="2"/>
      <c r="U35" s="2"/>
      <c r="V35" s="2"/>
      <c r="W35" s="28">
        <f t="shared" si="8"/>
        <v>562.9000000000001</v>
      </c>
      <c r="X35" s="28">
        <f t="shared" si="12"/>
        <v>0</v>
      </c>
      <c r="Y35" s="28">
        <f t="shared" si="12"/>
        <v>551.7</v>
      </c>
      <c r="Z35" s="28">
        <f t="shared" si="12"/>
        <v>11.2</v>
      </c>
      <c r="AA35" s="48">
        <f t="shared" si="10"/>
        <v>0</v>
      </c>
      <c r="AB35" s="26">
        <f t="shared" si="13"/>
        <v>0</v>
      </c>
      <c r="AC35" s="26">
        <f t="shared" si="13"/>
        <v>0</v>
      </c>
      <c r="AD35" s="26">
        <f t="shared" si="13"/>
        <v>0</v>
      </c>
      <c r="AE35" s="2">
        <f t="shared" si="14"/>
        <v>0</v>
      </c>
      <c r="AF35" s="2"/>
      <c r="AG35" s="2"/>
      <c r="AH35" s="2"/>
      <c r="AI35" s="2">
        <f t="shared" si="15"/>
        <v>0</v>
      </c>
      <c r="AJ35" s="2"/>
      <c r="AK35" s="2"/>
      <c r="AL35" s="2"/>
      <c r="AM35" s="2">
        <f t="shared" si="16"/>
        <v>0</v>
      </c>
      <c r="AN35" s="2"/>
      <c r="AO35" s="2"/>
      <c r="AP35" s="2"/>
      <c r="AQ35" s="2">
        <f t="shared" si="17"/>
        <v>562.9000000000001</v>
      </c>
      <c r="AR35" s="2">
        <f t="shared" si="18"/>
        <v>0</v>
      </c>
      <c r="AS35" s="2">
        <f t="shared" si="19"/>
        <v>551.7</v>
      </c>
      <c r="AT35" s="2">
        <f t="shared" si="20"/>
        <v>11.2</v>
      </c>
      <c r="AU35" s="44">
        <f t="shared" si="21"/>
        <v>0</v>
      </c>
      <c r="AV35" s="2">
        <f t="shared" si="22"/>
        <v>0</v>
      </c>
      <c r="AW35" s="2">
        <f t="shared" si="23"/>
        <v>0</v>
      </c>
      <c r="AX35" s="2">
        <f t="shared" si="24"/>
        <v>0</v>
      </c>
    </row>
    <row r="36" spans="1:50" ht="33" customHeight="1">
      <c r="A36" s="15"/>
      <c r="B36" s="10" t="s">
        <v>65</v>
      </c>
      <c r="C36" s="33">
        <f t="shared" si="3"/>
        <v>207</v>
      </c>
      <c r="D36" s="2"/>
      <c r="E36" s="2">
        <v>207</v>
      </c>
      <c r="F36" s="2"/>
      <c r="G36" s="32">
        <f t="shared" si="4"/>
        <v>207</v>
      </c>
      <c r="H36" s="2"/>
      <c r="I36" s="2">
        <v>207</v>
      </c>
      <c r="J36" s="2"/>
      <c r="K36" s="32">
        <f t="shared" si="5"/>
        <v>0</v>
      </c>
      <c r="L36" s="2"/>
      <c r="M36" s="2"/>
      <c r="N36" s="2"/>
      <c r="O36" s="36">
        <f t="shared" si="6"/>
        <v>0</v>
      </c>
      <c r="P36" s="36"/>
      <c r="Q36" s="36"/>
      <c r="R36" s="36"/>
      <c r="S36" s="36">
        <f t="shared" si="7"/>
        <v>0</v>
      </c>
      <c r="T36" s="2"/>
      <c r="U36" s="2"/>
      <c r="V36" s="2"/>
      <c r="W36" s="3">
        <f t="shared" si="8"/>
        <v>207</v>
      </c>
      <c r="X36" s="28">
        <f t="shared" si="12"/>
        <v>0</v>
      </c>
      <c r="Y36" s="28">
        <f t="shared" si="12"/>
        <v>207</v>
      </c>
      <c r="Z36" s="28">
        <f t="shared" si="12"/>
        <v>0</v>
      </c>
      <c r="AA36" s="48">
        <f t="shared" si="10"/>
        <v>0</v>
      </c>
      <c r="AB36" s="26">
        <f t="shared" si="13"/>
        <v>0</v>
      </c>
      <c r="AC36" s="26">
        <f t="shared" si="13"/>
        <v>0</v>
      </c>
      <c r="AD36" s="26">
        <f t="shared" si="13"/>
        <v>0</v>
      </c>
      <c r="AE36" s="2">
        <f t="shared" si="14"/>
        <v>0</v>
      </c>
      <c r="AF36" s="2"/>
      <c r="AG36" s="2"/>
      <c r="AH36" s="2"/>
      <c r="AI36" s="2">
        <f t="shared" si="15"/>
        <v>0</v>
      </c>
      <c r="AJ36" s="2"/>
      <c r="AK36" s="2"/>
      <c r="AL36" s="2"/>
      <c r="AM36" s="2">
        <f t="shared" si="16"/>
        <v>0</v>
      </c>
      <c r="AN36" s="2"/>
      <c r="AO36" s="2"/>
      <c r="AP36" s="2"/>
      <c r="AQ36" s="2">
        <f t="shared" si="17"/>
        <v>207</v>
      </c>
      <c r="AR36" s="2">
        <f t="shared" si="18"/>
        <v>0</v>
      </c>
      <c r="AS36" s="2">
        <f t="shared" si="19"/>
        <v>207</v>
      </c>
      <c r="AT36" s="2">
        <f t="shared" si="20"/>
        <v>0</v>
      </c>
      <c r="AU36" s="44">
        <f t="shared" si="21"/>
        <v>0</v>
      </c>
      <c r="AV36" s="2">
        <f t="shared" si="22"/>
        <v>0</v>
      </c>
      <c r="AW36" s="2">
        <f t="shared" si="23"/>
        <v>0</v>
      </c>
      <c r="AX36" s="2">
        <f t="shared" si="24"/>
        <v>0</v>
      </c>
    </row>
    <row r="37" spans="1:50" ht="12.75">
      <c r="A37" s="51"/>
      <c r="B37" s="9" t="s">
        <v>14</v>
      </c>
      <c r="C37" s="50">
        <f>C38+C39+C40</f>
        <v>670.2</v>
      </c>
      <c r="D37" s="50">
        <f aca="true" t="shared" si="30" ref="D37:AA37">D38+D39+D40</f>
        <v>0</v>
      </c>
      <c r="E37" s="50">
        <f t="shared" si="30"/>
        <v>662.7</v>
      </c>
      <c r="F37" s="50">
        <f t="shared" si="30"/>
        <v>7.5</v>
      </c>
      <c r="G37" s="50">
        <f t="shared" si="30"/>
        <v>670.2</v>
      </c>
      <c r="H37" s="50">
        <f t="shared" si="30"/>
        <v>0</v>
      </c>
      <c r="I37" s="50">
        <f t="shared" si="30"/>
        <v>662.7</v>
      </c>
      <c r="J37" s="50">
        <f t="shared" si="30"/>
        <v>7.5</v>
      </c>
      <c r="K37" s="50">
        <f t="shared" si="30"/>
        <v>49.4</v>
      </c>
      <c r="L37" s="50">
        <f t="shared" si="30"/>
        <v>0</v>
      </c>
      <c r="M37" s="50">
        <f t="shared" si="30"/>
        <v>44.46</v>
      </c>
      <c r="N37" s="50">
        <f t="shared" si="30"/>
        <v>4.94</v>
      </c>
      <c r="O37" s="50">
        <f t="shared" si="30"/>
        <v>49.4</v>
      </c>
      <c r="P37" s="50">
        <f t="shared" si="30"/>
        <v>0</v>
      </c>
      <c r="Q37" s="50">
        <f t="shared" si="30"/>
        <v>44.46</v>
      </c>
      <c r="R37" s="50">
        <f t="shared" si="30"/>
        <v>4.94</v>
      </c>
      <c r="S37" s="50">
        <f t="shared" si="30"/>
        <v>49.4</v>
      </c>
      <c r="T37" s="50">
        <f t="shared" si="30"/>
        <v>0</v>
      </c>
      <c r="U37" s="50">
        <f t="shared" si="30"/>
        <v>44.46</v>
      </c>
      <c r="V37" s="50">
        <f t="shared" si="30"/>
        <v>4.94</v>
      </c>
      <c r="W37" s="50">
        <f t="shared" si="30"/>
        <v>719.6</v>
      </c>
      <c r="X37" s="3">
        <f t="shared" si="12"/>
        <v>0</v>
      </c>
      <c r="Y37" s="3">
        <f t="shared" si="12"/>
        <v>707.1600000000001</v>
      </c>
      <c r="Z37" s="3">
        <f t="shared" si="12"/>
        <v>12.440000000000001</v>
      </c>
      <c r="AA37" s="50">
        <f t="shared" si="30"/>
        <v>0</v>
      </c>
      <c r="AB37" s="3">
        <f t="shared" si="13"/>
        <v>0</v>
      </c>
      <c r="AC37" s="3">
        <f t="shared" si="13"/>
        <v>0</v>
      </c>
      <c r="AD37" s="84">
        <f t="shared" si="13"/>
        <v>0</v>
      </c>
      <c r="AE37" s="84">
        <f t="shared" si="14"/>
        <v>0</v>
      </c>
      <c r="AF37" s="84"/>
      <c r="AG37" s="84"/>
      <c r="AH37" s="84"/>
      <c r="AI37" s="84">
        <f t="shared" si="15"/>
        <v>0</v>
      </c>
      <c r="AJ37" s="84"/>
      <c r="AK37" s="84"/>
      <c r="AL37" s="84"/>
      <c r="AM37" s="84">
        <f t="shared" si="16"/>
        <v>0</v>
      </c>
      <c r="AN37" s="84"/>
      <c r="AO37" s="84"/>
      <c r="AP37" s="84"/>
      <c r="AQ37" s="84">
        <f t="shared" si="17"/>
        <v>719.6000000000001</v>
      </c>
      <c r="AR37" s="84">
        <f t="shared" si="18"/>
        <v>0</v>
      </c>
      <c r="AS37" s="84">
        <f t="shared" si="19"/>
        <v>707.1600000000001</v>
      </c>
      <c r="AT37" s="84">
        <f t="shared" si="20"/>
        <v>12.440000000000001</v>
      </c>
      <c r="AU37" s="85">
        <f t="shared" si="21"/>
        <v>0</v>
      </c>
      <c r="AV37" s="84">
        <f t="shared" si="22"/>
        <v>0</v>
      </c>
      <c r="AW37" s="84">
        <f t="shared" si="23"/>
        <v>0</v>
      </c>
      <c r="AX37" s="84">
        <f t="shared" si="24"/>
        <v>0</v>
      </c>
    </row>
    <row r="38" spans="1:50" ht="38.25">
      <c r="A38" s="15"/>
      <c r="B38" s="35" t="s">
        <v>25</v>
      </c>
      <c r="C38" s="33">
        <f t="shared" si="3"/>
        <v>462.4</v>
      </c>
      <c r="D38" s="2"/>
      <c r="E38" s="2">
        <v>462.4</v>
      </c>
      <c r="F38" s="2"/>
      <c r="G38" s="32">
        <v>462.4</v>
      </c>
      <c r="H38" s="2"/>
      <c r="I38" s="2">
        <v>462.4</v>
      </c>
      <c r="J38" s="2"/>
      <c r="K38" s="32">
        <f t="shared" si="5"/>
        <v>0</v>
      </c>
      <c r="L38" s="2"/>
      <c r="M38" s="2"/>
      <c r="N38" s="2"/>
      <c r="O38" s="36">
        <f t="shared" si="6"/>
        <v>0</v>
      </c>
      <c r="P38" s="36"/>
      <c r="Q38" s="36"/>
      <c r="R38" s="36"/>
      <c r="S38" s="36">
        <f t="shared" si="7"/>
        <v>0</v>
      </c>
      <c r="T38" s="2"/>
      <c r="U38" s="2"/>
      <c r="V38" s="2"/>
      <c r="W38" s="3">
        <f t="shared" si="8"/>
        <v>462.4</v>
      </c>
      <c r="X38" s="28">
        <f t="shared" si="12"/>
        <v>0</v>
      </c>
      <c r="Y38" s="28">
        <f t="shared" si="12"/>
        <v>462.4</v>
      </c>
      <c r="Z38" s="28">
        <f t="shared" si="12"/>
        <v>0</v>
      </c>
      <c r="AA38" s="48"/>
      <c r="AB38" s="26">
        <f t="shared" si="13"/>
        <v>0</v>
      </c>
      <c r="AC38" s="26">
        <f t="shared" si="13"/>
        <v>0</v>
      </c>
      <c r="AD38" s="26">
        <f t="shared" si="13"/>
        <v>0</v>
      </c>
      <c r="AE38" s="2">
        <f t="shared" si="14"/>
        <v>0</v>
      </c>
      <c r="AF38" s="2"/>
      <c r="AG38" s="2"/>
      <c r="AH38" s="2"/>
      <c r="AI38" s="2">
        <f t="shared" si="15"/>
        <v>0</v>
      </c>
      <c r="AJ38" s="2"/>
      <c r="AK38" s="2"/>
      <c r="AL38" s="2"/>
      <c r="AM38" s="2">
        <f t="shared" si="16"/>
        <v>0</v>
      </c>
      <c r="AN38" s="2"/>
      <c r="AO38" s="2"/>
      <c r="AP38" s="2"/>
      <c r="AQ38" s="2">
        <f t="shared" si="17"/>
        <v>462.4</v>
      </c>
      <c r="AR38" s="2">
        <f t="shared" si="18"/>
        <v>0</v>
      </c>
      <c r="AS38" s="2">
        <f t="shared" si="19"/>
        <v>462.4</v>
      </c>
      <c r="AT38" s="2">
        <f t="shared" si="20"/>
        <v>0</v>
      </c>
      <c r="AU38" s="44">
        <f t="shared" si="21"/>
        <v>0</v>
      </c>
      <c r="AV38" s="2">
        <f t="shared" si="22"/>
        <v>0</v>
      </c>
      <c r="AW38" s="2">
        <f t="shared" si="23"/>
        <v>0</v>
      </c>
      <c r="AX38" s="2">
        <f t="shared" si="24"/>
        <v>0</v>
      </c>
    </row>
    <row r="39" spans="1:50" ht="38.25">
      <c r="A39" s="15"/>
      <c r="B39" s="10" t="s">
        <v>38</v>
      </c>
      <c r="C39" s="33">
        <f t="shared" si="3"/>
        <v>207.8</v>
      </c>
      <c r="D39" s="2"/>
      <c r="E39" s="2">
        <v>200.3</v>
      </c>
      <c r="F39" s="2">
        <v>7.5</v>
      </c>
      <c r="G39" s="32">
        <f t="shared" si="4"/>
        <v>207.8</v>
      </c>
      <c r="H39" s="2"/>
      <c r="I39" s="2">
        <v>200.3</v>
      </c>
      <c r="J39" s="2">
        <v>7.5</v>
      </c>
      <c r="K39" s="32">
        <f t="shared" si="5"/>
        <v>0</v>
      </c>
      <c r="L39" s="2"/>
      <c r="M39" s="2"/>
      <c r="N39" s="2"/>
      <c r="O39" s="36">
        <f t="shared" si="6"/>
        <v>0</v>
      </c>
      <c r="P39" s="36"/>
      <c r="Q39" s="36"/>
      <c r="R39" s="36"/>
      <c r="S39" s="36">
        <f t="shared" si="7"/>
        <v>0</v>
      </c>
      <c r="T39" s="2"/>
      <c r="U39" s="2"/>
      <c r="V39" s="2"/>
      <c r="W39" s="3">
        <f t="shared" si="8"/>
        <v>207.8</v>
      </c>
      <c r="X39" s="28">
        <f t="shared" si="12"/>
        <v>0</v>
      </c>
      <c r="Y39" s="28">
        <f t="shared" si="12"/>
        <v>200.3</v>
      </c>
      <c r="Z39" s="28">
        <f t="shared" si="12"/>
        <v>7.5</v>
      </c>
      <c r="AA39" s="48">
        <f t="shared" si="10"/>
        <v>0</v>
      </c>
      <c r="AB39" s="26">
        <f t="shared" si="13"/>
        <v>0</v>
      </c>
      <c r="AC39" s="26">
        <f t="shared" si="13"/>
        <v>0</v>
      </c>
      <c r="AD39" s="26">
        <f t="shared" si="13"/>
        <v>0</v>
      </c>
      <c r="AE39" s="2">
        <f t="shared" si="14"/>
        <v>0</v>
      </c>
      <c r="AF39" s="2"/>
      <c r="AG39" s="2"/>
      <c r="AH39" s="2"/>
      <c r="AI39" s="2">
        <f t="shared" si="15"/>
        <v>0</v>
      </c>
      <c r="AJ39" s="2"/>
      <c r="AK39" s="2"/>
      <c r="AL39" s="2"/>
      <c r="AM39" s="2">
        <f t="shared" si="16"/>
        <v>0</v>
      </c>
      <c r="AN39" s="2"/>
      <c r="AO39" s="2"/>
      <c r="AP39" s="2"/>
      <c r="AQ39" s="2">
        <f t="shared" si="17"/>
        <v>207.8</v>
      </c>
      <c r="AR39" s="2">
        <f t="shared" si="18"/>
        <v>0</v>
      </c>
      <c r="AS39" s="2">
        <f t="shared" si="19"/>
        <v>200.3</v>
      </c>
      <c r="AT39" s="2">
        <f t="shared" si="20"/>
        <v>7.5</v>
      </c>
      <c r="AU39" s="44">
        <f t="shared" si="21"/>
        <v>0</v>
      </c>
      <c r="AV39" s="2">
        <f t="shared" si="22"/>
        <v>0</v>
      </c>
      <c r="AW39" s="2">
        <f t="shared" si="23"/>
        <v>0</v>
      </c>
      <c r="AX39" s="2">
        <f t="shared" si="24"/>
        <v>0</v>
      </c>
    </row>
    <row r="40" spans="1:50" ht="51">
      <c r="A40" s="15"/>
      <c r="B40" s="10" t="s">
        <v>60</v>
      </c>
      <c r="C40" s="33">
        <f t="shared" si="3"/>
        <v>0</v>
      </c>
      <c r="D40" s="2"/>
      <c r="E40" s="2"/>
      <c r="F40" s="2"/>
      <c r="G40" s="32">
        <f t="shared" si="4"/>
        <v>0</v>
      </c>
      <c r="H40" s="2"/>
      <c r="I40" s="2"/>
      <c r="J40" s="2"/>
      <c r="K40" s="32">
        <f t="shared" si="5"/>
        <v>49.4</v>
      </c>
      <c r="L40" s="2"/>
      <c r="M40" s="2">
        <v>44.46</v>
      </c>
      <c r="N40" s="2">
        <v>4.94</v>
      </c>
      <c r="O40" s="36">
        <f t="shared" si="6"/>
        <v>49.4</v>
      </c>
      <c r="P40" s="36"/>
      <c r="Q40" s="36">
        <v>44.46</v>
      </c>
      <c r="R40" s="36">
        <v>4.94</v>
      </c>
      <c r="S40" s="36">
        <f t="shared" si="7"/>
        <v>49.4</v>
      </c>
      <c r="T40" s="2"/>
      <c r="U40" s="2">
        <v>44.46</v>
      </c>
      <c r="V40" s="2">
        <v>4.94</v>
      </c>
      <c r="W40" s="3">
        <f t="shared" si="8"/>
        <v>49.4</v>
      </c>
      <c r="X40" s="28">
        <f t="shared" si="12"/>
        <v>0</v>
      </c>
      <c r="Y40" s="28">
        <f t="shared" si="12"/>
        <v>44.46</v>
      </c>
      <c r="Z40" s="28">
        <f t="shared" si="12"/>
        <v>4.94</v>
      </c>
      <c r="AA40" s="48">
        <f t="shared" si="10"/>
        <v>0</v>
      </c>
      <c r="AB40" s="26">
        <f t="shared" si="13"/>
        <v>0</v>
      </c>
      <c r="AC40" s="26">
        <f t="shared" si="13"/>
        <v>0</v>
      </c>
      <c r="AD40" s="26">
        <f t="shared" si="13"/>
        <v>0</v>
      </c>
      <c r="AE40" s="2">
        <f t="shared" si="14"/>
        <v>0</v>
      </c>
      <c r="AF40" s="2"/>
      <c r="AG40" s="2"/>
      <c r="AH40" s="2"/>
      <c r="AI40" s="2">
        <f t="shared" si="15"/>
        <v>0</v>
      </c>
      <c r="AJ40" s="2"/>
      <c r="AK40" s="2"/>
      <c r="AL40" s="2"/>
      <c r="AM40" s="2">
        <f t="shared" si="16"/>
        <v>0</v>
      </c>
      <c r="AN40" s="2"/>
      <c r="AO40" s="2"/>
      <c r="AP40" s="2"/>
      <c r="AQ40" s="2">
        <f t="shared" si="17"/>
        <v>49.4</v>
      </c>
      <c r="AR40" s="2">
        <f t="shared" si="18"/>
        <v>0</v>
      </c>
      <c r="AS40" s="2">
        <f t="shared" si="19"/>
        <v>44.46</v>
      </c>
      <c r="AT40" s="2">
        <f t="shared" si="20"/>
        <v>4.94</v>
      </c>
      <c r="AU40" s="44">
        <f t="shared" si="21"/>
        <v>0</v>
      </c>
      <c r="AV40" s="2">
        <f t="shared" si="22"/>
        <v>0</v>
      </c>
      <c r="AW40" s="2">
        <f t="shared" si="23"/>
        <v>0</v>
      </c>
      <c r="AX40" s="2">
        <f t="shared" si="24"/>
        <v>0</v>
      </c>
    </row>
    <row r="41" spans="1:50" ht="22.5" customHeight="1">
      <c r="A41" s="80"/>
      <c r="B41" s="81" t="s">
        <v>62</v>
      </c>
      <c r="C41" s="82">
        <f>C42+C44+C50+C55+C63+C66+C69</f>
        <v>8250</v>
      </c>
      <c r="D41" s="82">
        <f>D42+D44+D50+D55+D63+D66+D69</f>
        <v>5163</v>
      </c>
      <c r="E41" s="82">
        <f>E42+E44+E50+E55+E63+E66+E69</f>
        <v>2114.9</v>
      </c>
      <c r="F41" s="82">
        <f>F42+F44+F50+F55+F63+F66+F69</f>
        <v>972.1</v>
      </c>
      <c r="G41" s="82">
        <f>G42+G44+G50+G55+G63+G66+G69</f>
        <v>8406.1</v>
      </c>
      <c r="H41" s="82">
        <f aca="true" t="shared" si="31" ref="H41:AX41">H42+H44+H50+H55+H63+H66+H69</f>
        <v>5163</v>
      </c>
      <c r="I41" s="82">
        <f t="shared" si="31"/>
        <v>2114.9</v>
      </c>
      <c r="J41" s="82">
        <f t="shared" si="31"/>
        <v>1128.2</v>
      </c>
      <c r="K41" s="82">
        <f t="shared" si="31"/>
        <v>14002.9</v>
      </c>
      <c r="L41" s="82">
        <f t="shared" si="31"/>
        <v>162</v>
      </c>
      <c r="M41" s="82">
        <f t="shared" si="31"/>
        <v>10968</v>
      </c>
      <c r="N41" s="82">
        <f t="shared" si="31"/>
        <v>2872.9</v>
      </c>
      <c r="O41" s="82">
        <f t="shared" si="31"/>
        <v>14002.9</v>
      </c>
      <c r="P41" s="82">
        <f t="shared" si="31"/>
        <v>162</v>
      </c>
      <c r="Q41" s="82">
        <f t="shared" si="31"/>
        <v>10968</v>
      </c>
      <c r="R41" s="82">
        <f t="shared" si="31"/>
        <v>2872.9</v>
      </c>
      <c r="S41" s="82">
        <f t="shared" si="31"/>
        <v>14002.9</v>
      </c>
      <c r="T41" s="82">
        <f t="shared" si="31"/>
        <v>162</v>
      </c>
      <c r="U41" s="82">
        <f t="shared" si="31"/>
        <v>10968</v>
      </c>
      <c r="V41" s="82">
        <f t="shared" si="31"/>
        <v>2872.9</v>
      </c>
      <c r="W41" s="82">
        <f t="shared" si="31"/>
        <v>22409</v>
      </c>
      <c r="X41" s="82">
        <f t="shared" si="31"/>
        <v>5325</v>
      </c>
      <c r="Y41" s="82">
        <f t="shared" si="31"/>
        <v>13082.9</v>
      </c>
      <c r="Z41" s="82">
        <f t="shared" si="31"/>
        <v>4001.1</v>
      </c>
      <c r="AA41" s="82">
        <f t="shared" si="31"/>
        <v>889.7</v>
      </c>
      <c r="AB41" s="82">
        <f t="shared" si="31"/>
        <v>0</v>
      </c>
      <c r="AC41" s="82">
        <f t="shared" si="31"/>
        <v>0</v>
      </c>
      <c r="AD41" s="82">
        <f t="shared" si="31"/>
        <v>889.7</v>
      </c>
      <c r="AE41" s="82">
        <f t="shared" si="31"/>
        <v>889.7</v>
      </c>
      <c r="AF41" s="82">
        <f t="shared" si="31"/>
        <v>0</v>
      </c>
      <c r="AG41" s="82">
        <f t="shared" si="31"/>
        <v>0</v>
      </c>
      <c r="AH41" s="82">
        <f t="shared" si="31"/>
        <v>889.7</v>
      </c>
      <c r="AI41" s="82">
        <f t="shared" si="31"/>
        <v>889.7</v>
      </c>
      <c r="AJ41" s="82">
        <f t="shared" si="31"/>
        <v>0</v>
      </c>
      <c r="AK41" s="82">
        <f t="shared" si="31"/>
        <v>0</v>
      </c>
      <c r="AL41" s="82">
        <f t="shared" si="31"/>
        <v>889.7</v>
      </c>
      <c r="AM41" s="82">
        <f t="shared" si="31"/>
        <v>889.7</v>
      </c>
      <c r="AN41" s="82">
        <f t="shared" si="31"/>
        <v>0</v>
      </c>
      <c r="AO41" s="82">
        <f t="shared" si="31"/>
        <v>0</v>
      </c>
      <c r="AP41" s="82">
        <f t="shared" si="31"/>
        <v>889.7</v>
      </c>
      <c r="AQ41" s="82">
        <f t="shared" si="31"/>
        <v>23298.699999999997</v>
      </c>
      <c r="AR41" s="82">
        <f t="shared" si="31"/>
        <v>5325</v>
      </c>
      <c r="AS41" s="82">
        <f t="shared" si="31"/>
        <v>13082.9</v>
      </c>
      <c r="AT41" s="82">
        <f t="shared" si="31"/>
        <v>4890.799999999999</v>
      </c>
      <c r="AU41" s="82">
        <f t="shared" si="31"/>
        <v>0</v>
      </c>
      <c r="AV41" s="82">
        <f t="shared" si="31"/>
        <v>0</v>
      </c>
      <c r="AW41" s="82">
        <f t="shared" si="31"/>
        <v>0</v>
      </c>
      <c r="AX41" s="82">
        <f t="shared" si="31"/>
        <v>0</v>
      </c>
    </row>
    <row r="42" spans="1:50" ht="20.25" customHeight="1">
      <c r="A42" s="46"/>
      <c r="B42" s="52" t="s">
        <v>18</v>
      </c>
      <c r="C42" s="47">
        <f>C43</f>
        <v>2114.9</v>
      </c>
      <c r="D42" s="47">
        <f aca="true" t="shared" si="32" ref="D42:AA42">D43</f>
        <v>0</v>
      </c>
      <c r="E42" s="47">
        <f t="shared" si="32"/>
        <v>2114.9</v>
      </c>
      <c r="F42" s="47">
        <f t="shared" si="32"/>
        <v>0</v>
      </c>
      <c r="G42" s="47">
        <f t="shared" si="32"/>
        <v>2114.9</v>
      </c>
      <c r="H42" s="47">
        <f t="shared" si="32"/>
        <v>0</v>
      </c>
      <c r="I42" s="47">
        <f t="shared" si="32"/>
        <v>2114.9</v>
      </c>
      <c r="J42" s="47">
        <f t="shared" si="32"/>
        <v>0</v>
      </c>
      <c r="K42" s="47">
        <f t="shared" si="32"/>
        <v>0</v>
      </c>
      <c r="L42" s="47">
        <f t="shared" si="32"/>
        <v>0</v>
      </c>
      <c r="M42" s="47">
        <f t="shared" si="32"/>
        <v>0</v>
      </c>
      <c r="N42" s="47">
        <f t="shared" si="32"/>
        <v>0</v>
      </c>
      <c r="O42" s="47">
        <f t="shared" si="32"/>
        <v>0</v>
      </c>
      <c r="P42" s="47">
        <f t="shared" si="32"/>
        <v>0</v>
      </c>
      <c r="Q42" s="47">
        <f t="shared" si="32"/>
        <v>0</v>
      </c>
      <c r="R42" s="47">
        <f t="shared" si="32"/>
        <v>0</v>
      </c>
      <c r="S42" s="47">
        <f t="shared" si="32"/>
        <v>0</v>
      </c>
      <c r="T42" s="47">
        <f t="shared" si="32"/>
        <v>0</v>
      </c>
      <c r="U42" s="47">
        <f t="shared" si="32"/>
        <v>0</v>
      </c>
      <c r="V42" s="82">
        <f t="shared" si="32"/>
        <v>0</v>
      </c>
      <c r="W42" s="82">
        <f t="shared" si="32"/>
        <v>2114.9</v>
      </c>
      <c r="X42" s="86">
        <f t="shared" si="12"/>
        <v>0</v>
      </c>
      <c r="Y42" s="86">
        <f t="shared" si="12"/>
        <v>2114.9</v>
      </c>
      <c r="Z42" s="86">
        <f t="shared" si="12"/>
        <v>0</v>
      </c>
      <c r="AA42" s="82">
        <f t="shared" si="32"/>
        <v>0</v>
      </c>
      <c r="AB42" s="86">
        <f t="shared" si="13"/>
        <v>0</v>
      </c>
      <c r="AC42" s="86">
        <f t="shared" si="13"/>
        <v>0</v>
      </c>
      <c r="AD42" s="86">
        <f t="shared" si="13"/>
        <v>0</v>
      </c>
      <c r="AE42" s="83">
        <f t="shared" si="14"/>
        <v>0</v>
      </c>
      <c r="AF42" s="83"/>
      <c r="AG42" s="83"/>
      <c r="AH42" s="83"/>
      <c r="AI42" s="83">
        <f t="shared" si="15"/>
        <v>0</v>
      </c>
      <c r="AJ42" s="83"/>
      <c r="AK42" s="83"/>
      <c r="AL42" s="83"/>
      <c r="AM42" s="83">
        <f t="shared" si="16"/>
        <v>0</v>
      </c>
      <c r="AN42" s="83"/>
      <c r="AO42" s="83"/>
      <c r="AP42" s="83"/>
      <c r="AQ42" s="83">
        <f t="shared" si="17"/>
        <v>2114.9</v>
      </c>
      <c r="AR42" s="83">
        <f t="shared" si="18"/>
        <v>0</v>
      </c>
      <c r="AS42" s="83">
        <f t="shared" si="19"/>
        <v>2114.9</v>
      </c>
      <c r="AT42" s="83">
        <f t="shared" si="20"/>
        <v>0</v>
      </c>
      <c r="AU42" s="87">
        <f t="shared" si="21"/>
        <v>0</v>
      </c>
      <c r="AV42" s="83">
        <f t="shared" si="22"/>
        <v>0</v>
      </c>
      <c r="AW42" s="83">
        <f t="shared" si="23"/>
        <v>0</v>
      </c>
      <c r="AX42" s="83">
        <f t="shared" si="24"/>
        <v>0</v>
      </c>
    </row>
    <row r="43" spans="1:50" ht="31.5" customHeight="1">
      <c r="A43" s="15"/>
      <c r="B43" s="11" t="s">
        <v>46</v>
      </c>
      <c r="C43" s="33">
        <f t="shared" si="3"/>
        <v>2114.9</v>
      </c>
      <c r="D43" s="2"/>
      <c r="E43" s="2">
        <v>2114.9</v>
      </c>
      <c r="F43" s="2"/>
      <c r="G43" s="32">
        <f t="shared" si="4"/>
        <v>2114.9</v>
      </c>
      <c r="H43" s="2"/>
      <c r="I43" s="2">
        <v>2114.9</v>
      </c>
      <c r="J43" s="2"/>
      <c r="K43" s="32">
        <f t="shared" si="5"/>
        <v>0</v>
      </c>
      <c r="L43" s="2"/>
      <c r="M43" s="2"/>
      <c r="N43" s="2"/>
      <c r="O43" s="36">
        <f t="shared" si="6"/>
        <v>0</v>
      </c>
      <c r="P43" s="36"/>
      <c r="Q43" s="36"/>
      <c r="R43" s="36"/>
      <c r="S43" s="36">
        <f t="shared" si="7"/>
        <v>0</v>
      </c>
      <c r="T43" s="2"/>
      <c r="U43" s="2"/>
      <c r="V43" s="2"/>
      <c r="W43" s="3">
        <f t="shared" si="8"/>
        <v>2114.9</v>
      </c>
      <c r="X43" s="28">
        <f t="shared" si="12"/>
        <v>0</v>
      </c>
      <c r="Y43" s="28">
        <f t="shared" si="12"/>
        <v>2114.9</v>
      </c>
      <c r="Z43" s="28">
        <f t="shared" si="12"/>
        <v>0</v>
      </c>
      <c r="AA43" s="48">
        <f t="shared" si="10"/>
        <v>0</v>
      </c>
      <c r="AB43" s="26">
        <f t="shared" si="13"/>
        <v>0</v>
      </c>
      <c r="AC43" s="26">
        <f t="shared" si="13"/>
        <v>0</v>
      </c>
      <c r="AD43" s="26">
        <f t="shared" si="13"/>
        <v>0</v>
      </c>
      <c r="AE43" s="2">
        <f t="shared" si="14"/>
        <v>0</v>
      </c>
      <c r="AF43" s="2"/>
      <c r="AG43" s="2"/>
      <c r="AH43" s="2"/>
      <c r="AI43" s="2">
        <f t="shared" si="15"/>
        <v>0</v>
      </c>
      <c r="AJ43" s="2"/>
      <c r="AK43" s="2"/>
      <c r="AL43" s="2"/>
      <c r="AM43" s="2">
        <f t="shared" si="16"/>
        <v>0</v>
      </c>
      <c r="AN43" s="2"/>
      <c r="AO43" s="2"/>
      <c r="AP43" s="2"/>
      <c r="AQ43" s="2">
        <f t="shared" si="17"/>
        <v>2114.9</v>
      </c>
      <c r="AR43" s="2">
        <f t="shared" si="18"/>
        <v>0</v>
      </c>
      <c r="AS43" s="2">
        <f t="shared" si="19"/>
        <v>2114.9</v>
      </c>
      <c r="AT43" s="2">
        <f t="shared" si="20"/>
        <v>0</v>
      </c>
      <c r="AU43" s="44">
        <f t="shared" si="21"/>
        <v>0</v>
      </c>
      <c r="AV43" s="2">
        <f t="shared" si="22"/>
        <v>0</v>
      </c>
      <c r="AW43" s="2">
        <f t="shared" si="23"/>
        <v>0</v>
      </c>
      <c r="AX43" s="2">
        <f t="shared" si="24"/>
        <v>0</v>
      </c>
    </row>
    <row r="44" spans="1:50" ht="25.5">
      <c r="A44" s="46"/>
      <c r="B44" s="53" t="s">
        <v>43</v>
      </c>
      <c r="C44" s="47">
        <f>C45+C46+C47+C48+C49</f>
        <v>829</v>
      </c>
      <c r="D44" s="47">
        <f aca="true" t="shared" si="33" ref="D44:AA44">D45+D46+D47+D48+D49</f>
        <v>829</v>
      </c>
      <c r="E44" s="47">
        <f t="shared" si="33"/>
        <v>0</v>
      </c>
      <c r="F44" s="47">
        <f t="shared" si="33"/>
        <v>0</v>
      </c>
      <c r="G44" s="47">
        <f t="shared" si="33"/>
        <v>829</v>
      </c>
      <c r="H44" s="47">
        <f t="shared" si="33"/>
        <v>829</v>
      </c>
      <c r="I44" s="47">
        <f t="shared" si="33"/>
        <v>0</v>
      </c>
      <c r="J44" s="47">
        <f t="shared" si="33"/>
        <v>0</v>
      </c>
      <c r="K44" s="47">
        <f t="shared" si="33"/>
        <v>13730</v>
      </c>
      <c r="L44" s="47">
        <f t="shared" si="33"/>
        <v>162</v>
      </c>
      <c r="M44" s="47">
        <f t="shared" si="33"/>
        <v>10968</v>
      </c>
      <c r="N44" s="47">
        <f t="shared" si="33"/>
        <v>2600</v>
      </c>
      <c r="O44" s="47">
        <f t="shared" si="33"/>
        <v>13730</v>
      </c>
      <c r="P44" s="47">
        <f t="shared" si="33"/>
        <v>162</v>
      </c>
      <c r="Q44" s="47">
        <f t="shared" si="33"/>
        <v>10968</v>
      </c>
      <c r="R44" s="47">
        <f t="shared" si="33"/>
        <v>2600</v>
      </c>
      <c r="S44" s="47">
        <f t="shared" si="33"/>
        <v>13730</v>
      </c>
      <c r="T44" s="47">
        <f t="shared" si="33"/>
        <v>162</v>
      </c>
      <c r="U44" s="47">
        <f t="shared" si="33"/>
        <v>10968</v>
      </c>
      <c r="V44" s="82">
        <f t="shared" si="33"/>
        <v>2600</v>
      </c>
      <c r="W44" s="82">
        <f t="shared" si="33"/>
        <v>14559</v>
      </c>
      <c r="X44" s="83">
        <f t="shared" si="12"/>
        <v>991</v>
      </c>
      <c r="Y44" s="83">
        <f t="shared" si="12"/>
        <v>10968</v>
      </c>
      <c r="Z44" s="83">
        <f t="shared" si="12"/>
        <v>2600</v>
      </c>
      <c r="AA44" s="82">
        <f t="shared" si="33"/>
        <v>0</v>
      </c>
      <c r="AB44" s="83">
        <f t="shared" si="13"/>
        <v>0</v>
      </c>
      <c r="AC44" s="83">
        <f t="shared" si="13"/>
        <v>0</v>
      </c>
      <c r="AD44" s="83">
        <f t="shared" si="13"/>
        <v>0</v>
      </c>
      <c r="AE44" s="83">
        <f t="shared" si="14"/>
        <v>0</v>
      </c>
      <c r="AF44" s="83"/>
      <c r="AG44" s="83"/>
      <c r="AH44" s="83"/>
      <c r="AI44" s="83">
        <f t="shared" si="15"/>
        <v>0</v>
      </c>
      <c r="AJ44" s="83"/>
      <c r="AK44" s="83"/>
      <c r="AL44" s="83"/>
      <c r="AM44" s="83">
        <f t="shared" si="16"/>
        <v>0</v>
      </c>
      <c r="AN44" s="83"/>
      <c r="AO44" s="83"/>
      <c r="AP44" s="83"/>
      <c r="AQ44" s="83">
        <f t="shared" si="17"/>
        <v>14559</v>
      </c>
      <c r="AR44" s="83">
        <f t="shared" si="18"/>
        <v>991</v>
      </c>
      <c r="AS44" s="83">
        <f t="shared" si="19"/>
        <v>10968</v>
      </c>
      <c r="AT44" s="83">
        <f t="shared" si="20"/>
        <v>2600</v>
      </c>
      <c r="AU44" s="87">
        <f t="shared" si="21"/>
        <v>0</v>
      </c>
      <c r="AV44" s="83">
        <f t="shared" si="22"/>
        <v>0</v>
      </c>
      <c r="AW44" s="83">
        <f t="shared" si="23"/>
        <v>0</v>
      </c>
      <c r="AX44" s="83">
        <f t="shared" si="24"/>
        <v>0</v>
      </c>
    </row>
    <row r="45" spans="1:50" ht="43.5" customHeight="1">
      <c r="A45" s="42"/>
      <c r="B45" s="45" t="s">
        <v>45</v>
      </c>
      <c r="C45" s="33">
        <f t="shared" si="3"/>
        <v>829</v>
      </c>
      <c r="D45" s="36">
        <v>829</v>
      </c>
      <c r="E45" s="36"/>
      <c r="F45" s="36"/>
      <c r="G45" s="32">
        <f t="shared" si="4"/>
        <v>829</v>
      </c>
      <c r="H45" s="36">
        <v>829</v>
      </c>
      <c r="I45" s="36"/>
      <c r="J45" s="36"/>
      <c r="K45" s="32">
        <f t="shared" si="5"/>
        <v>0</v>
      </c>
      <c r="L45" s="36"/>
      <c r="M45" s="36"/>
      <c r="N45" s="36"/>
      <c r="O45" s="36">
        <f t="shared" si="6"/>
        <v>0</v>
      </c>
      <c r="P45" s="36"/>
      <c r="Q45" s="36"/>
      <c r="R45" s="36"/>
      <c r="S45" s="36">
        <f t="shared" si="7"/>
        <v>0</v>
      </c>
      <c r="T45" s="36"/>
      <c r="U45" s="36"/>
      <c r="V45" s="36"/>
      <c r="W45" s="3">
        <f t="shared" si="8"/>
        <v>829</v>
      </c>
      <c r="X45" s="28">
        <f t="shared" si="12"/>
        <v>829</v>
      </c>
      <c r="Y45" s="28">
        <f t="shared" si="12"/>
        <v>0</v>
      </c>
      <c r="Z45" s="28">
        <f t="shared" si="12"/>
        <v>0</v>
      </c>
      <c r="AA45" s="70">
        <f t="shared" si="10"/>
        <v>0</v>
      </c>
      <c r="AB45" s="26">
        <f t="shared" si="13"/>
        <v>0</v>
      </c>
      <c r="AC45" s="26">
        <f t="shared" si="13"/>
        <v>0</v>
      </c>
      <c r="AD45" s="26">
        <f t="shared" si="13"/>
        <v>0</v>
      </c>
      <c r="AE45" s="2">
        <f t="shared" si="14"/>
        <v>0</v>
      </c>
      <c r="AF45" s="2"/>
      <c r="AG45" s="2"/>
      <c r="AH45" s="2"/>
      <c r="AI45" s="2">
        <f t="shared" si="15"/>
        <v>0</v>
      </c>
      <c r="AJ45" s="2"/>
      <c r="AK45" s="2"/>
      <c r="AL45" s="2"/>
      <c r="AM45" s="2">
        <f t="shared" si="16"/>
        <v>0</v>
      </c>
      <c r="AN45" s="2"/>
      <c r="AO45" s="2"/>
      <c r="AP45" s="2"/>
      <c r="AQ45" s="2">
        <f t="shared" si="17"/>
        <v>829</v>
      </c>
      <c r="AR45" s="2">
        <f t="shared" si="18"/>
        <v>829</v>
      </c>
      <c r="AS45" s="2">
        <f t="shared" si="19"/>
        <v>0</v>
      </c>
      <c r="AT45" s="2">
        <f t="shared" si="20"/>
        <v>0</v>
      </c>
      <c r="AU45" s="44">
        <f t="shared" si="21"/>
        <v>0</v>
      </c>
      <c r="AV45" s="2">
        <f t="shared" si="22"/>
        <v>0</v>
      </c>
      <c r="AW45" s="2">
        <f t="shared" si="23"/>
        <v>0</v>
      </c>
      <c r="AX45" s="2">
        <f t="shared" si="24"/>
        <v>0</v>
      </c>
    </row>
    <row r="46" spans="1:50" ht="43.5" customHeight="1">
      <c r="A46" s="42"/>
      <c r="B46" s="45" t="s">
        <v>54</v>
      </c>
      <c r="C46" s="33">
        <f t="shared" si="3"/>
        <v>0</v>
      </c>
      <c r="D46" s="37"/>
      <c r="E46" s="36"/>
      <c r="F46" s="36"/>
      <c r="G46" s="32">
        <f t="shared" si="4"/>
        <v>0</v>
      </c>
      <c r="H46" s="36"/>
      <c r="I46" s="36"/>
      <c r="J46" s="36"/>
      <c r="K46" s="32">
        <f t="shared" si="5"/>
        <v>13208</v>
      </c>
      <c r="L46" s="36"/>
      <c r="M46" s="36">
        <v>10788</v>
      </c>
      <c r="N46" s="36">
        <v>2420</v>
      </c>
      <c r="O46" s="36">
        <f t="shared" si="6"/>
        <v>13208</v>
      </c>
      <c r="P46" s="36"/>
      <c r="Q46" s="36">
        <v>10788</v>
      </c>
      <c r="R46" s="36">
        <v>2420</v>
      </c>
      <c r="S46" s="36">
        <f t="shared" si="7"/>
        <v>13208</v>
      </c>
      <c r="T46" s="36"/>
      <c r="U46" s="36">
        <v>10788</v>
      </c>
      <c r="V46" s="36">
        <v>2420</v>
      </c>
      <c r="W46" s="3">
        <f t="shared" si="8"/>
        <v>13208</v>
      </c>
      <c r="X46" s="28">
        <f t="shared" si="12"/>
        <v>0</v>
      </c>
      <c r="Y46" s="28">
        <f t="shared" si="12"/>
        <v>10788</v>
      </c>
      <c r="Z46" s="28">
        <f t="shared" si="12"/>
        <v>2420</v>
      </c>
      <c r="AA46" s="70">
        <f t="shared" si="10"/>
        <v>0</v>
      </c>
      <c r="AB46" s="26">
        <f t="shared" si="13"/>
        <v>0</v>
      </c>
      <c r="AC46" s="26">
        <f t="shared" si="13"/>
        <v>0</v>
      </c>
      <c r="AD46" s="26">
        <f t="shared" si="13"/>
        <v>0</v>
      </c>
      <c r="AE46" s="2">
        <f t="shared" si="14"/>
        <v>0</v>
      </c>
      <c r="AF46" s="2"/>
      <c r="AG46" s="2"/>
      <c r="AH46" s="2"/>
      <c r="AI46" s="2">
        <f t="shared" si="15"/>
        <v>0</v>
      </c>
      <c r="AJ46" s="2"/>
      <c r="AK46" s="2"/>
      <c r="AL46" s="2"/>
      <c r="AM46" s="2">
        <f t="shared" si="16"/>
        <v>0</v>
      </c>
      <c r="AN46" s="2"/>
      <c r="AO46" s="2"/>
      <c r="AP46" s="2"/>
      <c r="AQ46" s="2">
        <f t="shared" si="17"/>
        <v>13208</v>
      </c>
      <c r="AR46" s="2">
        <f t="shared" si="18"/>
        <v>0</v>
      </c>
      <c r="AS46" s="2">
        <f t="shared" si="19"/>
        <v>10788</v>
      </c>
      <c r="AT46" s="2">
        <f t="shared" si="20"/>
        <v>2420</v>
      </c>
      <c r="AU46" s="44">
        <f t="shared" si="21"/>
        <v>0</v>
      </c>
      <c r="AV46" s="2">
        <f t="shared" si="22"/>
        <v>0</v>
      </c>
      <c r="AW46" s="2">
        <f t="shared" si="23"/>
        <v>0</v>
      </c>
      <c r="AX46" s="2">
        <f t="shared" si="24"/>
        <v>0</v>
      </c>
    </row>
    <row r="47" spans="1:50" ht="44.25" customHeight="1">
      <c r="A47" s="42"/>
      <c r="B47" s="20" t="s">
        <v>86</v>
      </c>
      <c r="C47" s="33">
        <f t="shared" si="3"/>
        <v>0</v>
      </c>
      <c r="D47" s="37"/>
      <c r="E47" s="36"/>
      <c r="F47" s="36"/>
      <c r="G47" s="32">
        <f t="shared" si="4"/>
        <v>0</v>
      </c>
      <c r="H47" s="36"/>
      <c r="I47" s="36"/>
      <c r="J47" s="36"/>
      <c r="K47" s="32">
        <f t="shared" si="5"/>
        <v>162</v>
      </c>
      <c r="L47" s="36">
        <v>162</v>
      </c>
      <c r="M47" s="36"/>
      <c r="N47" s="36"/>
      <c r="O47" s="36">
        <f t="shared" si="6"/>
        <v>162</v>
      </c>
      <c r="P47" s="36">
        <v>162</v>
      </c>
      <c r="Q47" s="36"/>
      <c r="R47" s="36"/>
      <c r="S47" s="36">
        <f t="shared" si="7"/>
        <v>162</v>
      </c>
      <c r="T47" s="36">
        <v>162</v>
      </c>
      <c r="U47" s="36"/>
      <c r="V47" s="36"/>
      <c r="W47" s="3">
        <f t="shared" si="8"/>
        <v>162</v>
      </c>
      <c r="X47" s="28">
        <f t="shared" si="12"/>
        <v>162</v>
      </c>
      <c r="Y47" s="28">
        <f t="shared" si="12"/>
        <v>0</v>
      </c>
      <c r="Z47" s="28">
        <f t="shared" si="12"/>
        <v>0</v>
      </c>
      <c r="AA47" s="70">
        <f t="shared" si="10"/>
        <v>0</v>
      </c>
      <c r="AB47" s="26">
        <f t="shared" si="13"/>
        <v>0</v>
      </c>
      <c r="AC47" s="26">
        <f t="shared" si="13"/>
        <v>0</v>
      </c>
      <c r="AD47" s="26">
        <f t="shared" si="13"/>
        <v>0</v>
      </c>
      <c r="AE47" s="2">
        <f t="shared" si="14"/>
        <v>0</v>
      </c>
      <c r="AF47" s="2"/>
      <c r="AG47" s="2"/>
      <c r="AH47" s="2"/>
      <c r="AI47" s="2">
        <f t="shared" si="15"/>
        <v>0</v>
      </c>
      <c r="AJ47" s="2"/>
      <c r="AK47" s="2"/>
      <c r="AL47" s="2"/>
      <c r="AM47" s="2">
        <f t="shared" si="16"/>
        <v>0</v>
      </c>
      <c r="AN47" s="2"/>
      <c r="AO47" s="2"/>
      <c r="AP47" s="2"/>
      <c r="AQ47" s="2">
        <f t="shared" si="17"/>
        <v>162</v>
      </c>
      <c r="AR47" s="2">
        <f t="shared" si="18"/>
        <v>162</v>
      </c>
      <c r="AS47" s="2">
        <f t="shared" si="19"/>
        <v>0</v>
      </c>
      <c r="AT47" s="2">
        <f t="shared" si="20"/>
        <v>0</v>
      </c>
      <c r="AU47" s="44">
        <f t="shared" si="21"/>
        <v>0</v>
      </c>
      <c r="AV47" s="2">
        <f t="shared" si="22"/>
        <v>0</v>
      </c>
      <c r="AW47" s="2">
        <f t="shared" si="23"/>
        <v>0</v>
      </c>
      <c r="AX47" s="2">
        <f t="shared" si="24"/>
        <v>0</v>
      </c>
    </row>
    <row r="48" spans="1:50" ht="29.25" customHeight="1">
      <c r="A48" s="42"/>
      <c r="B48" s="20" t="s">
        <v>84</v>
      </c>
      <c r="C48" s="33">
        <f t="shared" si="3"/>
        <v>0</v>
      </c>
      <c r="D48" s="37"/>
      <c r="E48" s="36"/>
      <c r="F48" s="36"/>
      <c r="G48" s="32">
        <f t="shared" si="4"/>
        <v>0</v>
      </c>
      <c r="H48" s="36"/>
      <c r="I48" s="36"/>
      <c r="J48" s="36"/>
      <c r="K48" s="32">
        <f t="shared" si="5"/>
        <v>204</v>
      </c>
      <c r="L48" s="37"/>
      <c r="M48" s="36">
        <v>102</v>
      </c>
      <c r="N48" s="36">
        <v>102</v>
      </c>
      <c r="O48" s="36">
        <f t="shared" si="6"/>
        <v>204</v>
      </c>
      <c r="P48" s="37"/>
      <c r="Q48" s="36">
        <v>102</v>
      </c>
      <c r="R48" s="36">
        <v>102</v>
      </c>
      <c r="S48" s="36">
        <f t="shared" si="7"/>
        <v>204</v>
      </c>
      <c r="T48" s="37"/>
      <c r="U48" s="36">
        <v>102</v>
      </c>
      <c r="V48" s="36">
        <v>102</v>
      </c>
      <c r="W48" s="3">
        <f t="shared" si="8"/>
        <v>204</v>
      </c>
      <c r="X48" s="28">
        <f t="shared" si="12"/>
        <v>0</v>
      </c>
      <c r="Y48" s="28">
        <f t="shared" si="12"/>
        <v>102</v>
      </c>
      <c r="Z48" s="28">
        <f t="shared" si="12"/>
        <v>102</v>
      </c>
      <c r="AA48" s="70">
        <f t="shared" si="10"/>
        <v>0</v>
      </c>
      <c r="AB48" s="26">
        <f t="shared" si="13"/>
        <v>0</v>
      </c>
      <c r="AC48" s="26">
        <f t="shared" si="13"/>
        <v>0</v>
      </c>
      <c r="AD48" s="26">
        <f t="shared" si="13"/>
        <v>0</v>
      </c>
      <c r="AE48" s="2">
        <f t="shared" si="14"/>
        <v>0</v>
      </c>
      <c r="AF48" s="2"/>
      <c r="AG48" s="2"/>
      <c r="AH48" s="2"/>
      <c r="AI48" s="2">
        <f t="shared" si="15"/>
        <v>0</v>
      </c>
      <c r="AJ48" s="2"/>
      <c r="AK48" s="2"/>
      <c r="AL48" s="2"/>
      <c r="AM48" s="2">
        <f t="shared" si="16"/>
        <v>0</v>
      </c>
      <c r="AN48" s="2"/>
      <c r="AO48" s="2"/>
      <c r="AP48" s="2"/>
      <c r="AQ48" s="2">
        <f t="shared" si="17"/>
        <v>204</v>
      </c>
      <c r="AR48" s="2">
        <f t="shared" si="18"/>
        <v>0</v>
      </c>
      <c r="AS48" s="2">
        <f t="shared" si="19"/>
        <v>102</v>
      </c>
      <c r="AT48" s="2">
        <f t="shared" si="20"/>
        <v>102</v>
      </c>
      <c r="AU48" s="44">
        <f t="shared" si="21"/>
        <v>0</v>
      </c>
      <c r="AV48" s="2">
        <f t="shared" si="22"/>
        <v>0</v>
      </c>
      <c r="AW48" s="2">
        <f t="shared" si="23"/>
        <v>0</v>
      </c>
      <c r="AX48" s="2">
        <f t="shared" si="24"/>
        <v>0</v>
      </c>
    </row>
    <row r="49" spans="1:50" ht="29.25" customHeight="1">
      <c r="A49" s="42"/>
      <c r="B49" s="20" t="s">
        <v>87</v>
      </c>
      <c r="C49" s="33">
        <f t="shared" si="3"/>
        <v>0</v>
      </c>
      <c r="D49" s="37"/>
      <c r="E49" s="36"/>
      <c r="F49" s="36"/>
      <c r="G49" s="32">
        <f t="shared" si="4"/>
        <v>0</v>
      </c>
      <c r="H49" s="36"/>
      <c r="I49" s="36"/>
      <c r="J49" s="36"/>
      <c r="K49" s="32">
        <f t="shared" si="5"/>
        <v>156</v>
      </c>
      <c r="L49" s="37"/>
      <c r="M49" s="36">
        <v>78</v>
      </c>
      <c r="N49" s="36">
        <v>78</v>
      </c>
      <c r="O49" s="36">
        <f t="shared" si="6"/>
        <v>156</v>
      </c>
      <c r="P49" s="37"/>
      <c r="Q49" s="36">
        <v>78</v>
      </c>
      <c r="R49" s="36">
        <v>78</v>
      </c>
      <c r="S49" s="36">
        <f t="shared" si="7"/>
        <v>156</v>
      </c>
      <c r="T49" s="37"/>
      <c r="U49" s="36">
        <v>78</v>
      </c>
      <c r="V49" s="36">
        <v>78</v>
      </c>
      <c r="W49" s="3">
        <f t="shared" si="8"/>
        <v>156</v>
      </c>
      <c r="X49" s="28">
        <f t="shared" si="12"/>
        <v>0</v>
      </c>
      <c r="Y49" s="28">
        <f t="shared" si="12"/>
        <v>78</v>
      </c>
      <c r="Z49" s="28">
        <f t="shared" si="12"/>
        <v>78</v>
      </c>
      <c r="AA49" s="70">
        <f t="shared" si="10"/>
        <v>0</v>
      </c>
      <c r="AB49" s="26">
        <f t="shared" si="13"/>
        <v>0</v>
      </c>
      <c r="AC49" s="26">
        <f t="shared" si="13"/>
        <v>0</v>
      </c>
      <c r="AD49" s="26">
        <f t="shared" si="13"/>
        <v>0</v>
      </c>
      <c r="AE49" s="2">
        <f t="shared" si="14"/>
        <v>0</v>
      </c>
      <c r="AF49" s="2"/>
      <c r="AG49" s="2"/>
      <c r="AH49" s="2"/>
      <c r="AI49" s="2">
        <f t="shared" si="15"/>
        <v>0</v>
      </c>
      <c r="AJ49" s="2"/>
      <c r="AK49" s="2"/>
      <c r="AL49" s="2"/>
      <c r="AM49" s="2">
        <f t="shared" si="16"/>
        <v>0</v>
      </c>
      <c r="AN49" s="2"/>
      <c r="AO49" s="2"/>
      <c r="AP49" s="2"/>
      <c r="AQ49" s="2">
        <f t="shared" si="17"/>
        <v>156</v>
      </c>
      <c r="AR49" s="2">
        <f t="shared" si="18"/>
        <v>0</v>
      </c>
      <c r="AS49" s="2">
        <f t="shared" si="19"/>
        <v>78</v>
      </c>
      <c r="AT49" s="2">
        <f t="shared" si="20"/>
        <v>78</v>
      </c>
      <c r="AU49" s="44">
        <f t="shared" si="21"/>
        <v>0</v>
      </c>
      <c r="AV49" s="2">
        <f t="shared" si="22"/>
        <v>0</v>
      </c>
      <c r="AW49" s="2">
        <f t="shared" si="23"/>
        <v>0</v>
      </c>
      <c r="AX49" s="2">
        <f t="shared" si="24"/>
        <v>0</v>
      </c>
    </row>
    <row r="50" spans="1:50" ht="12.75">
      <c r="A50" s="46"/>
      <c r="B50" s="54" t="s">
        <v>15</v>
      </c>
      <c r="C50" s="47">
        <f>C51+C52+C53+C54</f>
        <v>1566.7000000000003</v>
      </c>
      <c r="D50" s="47">
        <f aca="true" t="shared" si="34" ref="D50:AA50">D51+D52+D53+D54</f>
        <v>1175</v>
      </c>
      <c r="E50" s="47">
        <f t="shared" si="34"/>
        <v>0</v>
      </c>
      <c r="F50" s="47">
        <f t="shared" si="34"/>
        <v>391.70000000000005</v>
      </c>
      <c r="G50" s="47">
        <f t="shared" si="34"/>
        <v>1566.7000000000003</v>
      </c>
      <c r="H50" s="47">
        <f t="shared" si="34"/>
        <v>1175</v>
      </c>
      <c r="I50" s="47">
        <f t="shared" si="34"/>
        <v>0</v>
      </c>
      <c r="J50" s="47">
        <f t="shared" si="34"/>
        <v>391.70000000000005</v>
      </c>
      <c r="K50" s="47">
        <f t="shared" si="34"/>
        <v>83.4</v>
      </c>
      <c r="L50" s="47">
        <f t="shared" si="34"/>
        <v>0</v>
      </c>
      <c r="M50" s="47">
        <f t="shared" si="34"/>
        <v>0</v>
      </c>
      <c r="N50" s="47">
        <f t="shared" si="34"/>
        <v>83.4</v>
      </c>
      <c r="O50" s="47">
        <f t="shared" si="34"/>
        <v>83.4</v>
      </c>
      <c r="P50" s="47">
        <f t="shared" si="34"/>
        <v>0</v>
      </c>
      <c r="Q50" s="47">
        <f t="shared" si="34"/>
        <v>0</v>
      </c>
      <c r="R50" s="47">
        <f t="shared" si="34"/>
        <v>83.4</v>
      </c>
      <c r="S50" s="47">
        <f t="shared" si="34"/>
        <v>83.4</v>
      </c>
      <c r="T50" s="47">
        <f t="shared" si="34"/>
        <v>0</v>
      </c>
      <c r="U50" s="47">
        <f t="shared" si="34"/>
        <v>0</v>
      </c>
      <c r="V50" s="82">
        <f t="shared" si="34"/>
        <v>83.4</v>
      </c>
      <c r="W50" s="82">
        <f t="shared" si="34"/>
        <v>1650.1000000000004</v>
      </c>
      <c r="X50" s="83">
        <f t="shared" si="12"/>
        <v>1175</v>
      </c>
      <c r="Y50" s="83">
        <f t="shared" si="12"/>
        <v>0</v>
      </c>
      <c r="Z50" s="83">
        <f t="shared" si="12"/>
        <v>475.1</v>
      </c>
      <c r="AA50" s="82">
        <f t="shared" si="34"/>
        <v>0</v>
      </c>
      <c r="AB50" s="83">
        <f t="shared" si="13"/>
        <v>0</v>
      </c>
      <c r="AC50" s="83">
        <f t="shared" si="13"/>
        <v>0</v>
      </c>
      <c r="AD50" s="83">
        <f t="shared" si="13"/>
        <v>0</v>
      </c>
      <c r="AE50" s="83">
        <f t="shared" si="14"/>
        <v>0</v>
      </c>
      <c r="AF50" s="83"/>
      <c r="AG50" s="83"/>
      <c r="AH50" s="83"/>
      <c r="AI50" s="83">
        <f t="shared" si="15"/>
        <v>0</v>
      </c>
      <c r="AJ50" s="83"/>
      <c r="AK50" s="83"/>
      <c r="AL50" s="83"/>
      <c r="AM50" s="83">
        <f t="shared" si="16"/>
        <v>0</v>
      </c>
      <c r="AN50" s="83"/>
      <c r="AO50" s="83"/>
      <c r="AP50" s="83"/>
      <c r="AQ50" s="83">
        <f t="shared" si="17"/>
        <v>1650.1</v>
      </c>
      <c r="AR50" s="83">
        <f t="shared" si="18"/>
        <v>1175</v>
      </c>
      <c r="AS50" s="83">
        <f t="shared" si="19"/>
        <v>0</v>
      </c>
      <c r="AT50" s="83">
        <f t="shared" si="20"/>
        <v>475.1</v>
      </c>
      <c r="AU50" s="87">
        <f t="shared" si="21"/>
        <v>0</v>
      </c>
      <c r="AV50" s="83">
        <f t="shared" si="22"/>
        <v>0</v>
      </c>
      <c r="AW50" s="83">
        <f t="shared" si="23"/>
        <v>0</v>
      </c>
      <c r="AX50" s="83">
        <f t="shared" si="24"/>
        <v>0</v>
      </c>
    </row>
    <row r="51" spans="1:50" ht="38.25">
      <c r="A51" s="15"/>
      <c r="B51" s="40" t="s">
        <v>20</v>
      </c>
      <c r="C51" s="33">
        <f t="shared" si="3"/>
        <v>992.2</v>
      </c>
      <c r="D51" s="2">
        <v>699.4</v>
      </c>
      <c r="E51" s="2"/>
      <c r="F51" s="2">
        <v>292.8</v>
      </c>
      <c r="G51" s="32">
        <f t="shared" si="4"/>
        <v>992.2</v>
      </c>
      <c r="H51" s="2">
        <v>699.4</v>
      </c>
      <c r="I51" s="2"/>
      <c r="J51" s="2">
        <v>292.8</v>
      </c>
      <c r="K51" s="32">
        <f t="shared" si="5"/>
        <v>0</v>
      </c>
      <c r="L51" s="2"/>
      <c r="M51" s="2"/>
      <c r="N51" s="2"/>
      <c r="O51" s="36">
        <f t="shared" si="6"/>
        <v>0</v>
      </c>
      <c r="P51" s="36"/>
      <c r="Q51" s="36"/>
      <c r="R51" s="36"/>
      <c r="S51" s="36">
        <f t="shared" si="7"/>
        <v>0</v>
      </c>
      <c r="T51" s="2"/>
      <c r="U51" s="2"/>
      <c r="V51" s="2"/>
      <c r="W51" s="3">
        <f t="shared" si="8"/>
        <v>992.2</v>
      </c>
      <c r="X51" s="28">
        <f t="shared" si="12"/>
        <v>699.4</v>
      </c>
      <c r="Y51" s="28">
        <f t="shared" si="12"/>
        <v>0</v>
      </c>
      <c r="Z51" s="28">
        <f t="shared" si="12"/>
        <v>292.8</v>
      </c>
      <c r="AA51" s="70">
        <f t="shared" si="10"/>
        <v>0</v>
      </c>
      <c r="AB51" s="26">
        <f t="shared" si="13"/>
        <v>0</v>
      </c>
      <c r="AC51" s="26">
        <f t="shared" si="13"/>
        <v>0</v>
      </c>
      <c r="AD51" s="26">
        <f t="shared" si="13"/>
        <v>0</v>
      </c>
      <c r="AE51" s="2">
        <f t="shared" si="14"/>
        <v>0</v>
      </c>
      <c r="AF51" s="2"/>
      <c r="AG51" s="2"/>
      <c r="AH51" s="2"/>
      <c r="AI51" s="2">
        <f t="shared" si="15"/>
        <v>0</v>
      </c>
      <c r="AJ51" s="2"/>
      <c r="AK51" s="2"/>
      <c r="AL51" s="2"/>
      <c r="AM51" s="2">
        <f t="shared" si="16"/>
        <v>0</v>
      </c>
      <c r="AN51" s="2"/>
      <c r="AO51" s="2"/>
      <c r="AP51" s="2"/>
      <c r="AQ51" s="2">
        <f t="shared" si="17"/>
        <v>992.2</v>
      </c>
      <c r="AR51" s="2">
        <f t="shared" si="18"/>
        <v>699.4</v>
      </c>
      <c r="AS51" s="2">
        <f t="shared" si="19"/>
        <v>0</v>
      </c>
      <c r="AT51" s="2">
        <f t="shared" si="20"/>
        <v>292.8</v>
      </c>
      <c r="AU51" s="44">
        <f t="shared" si="21"/>
        <v>0</v>
      </c>
      <c r="AV51" s="2">
        <f t="shared" si="22"/>
        <v>0</v>
      </c>
      <c r="AW51" s="2">
        <f t="shared" si="23"/>
        <v>0</v>
      </c>
      <c r="AX51" s="2">
        <f t="shared" si="24"/>
        <v>0</v>
      </c>
    </row>
    <row r="52" spans="1:50" ht="38.25">
      <c r="A52" s="15"/>
      <c r="B52" s="40" t="s">
        <v>32</v>
      </c>
      <c r="C52" s="33">
        <f t="shared" si="3"/>
        <v>475.6</v>
      </c>
      <c r="D52" s="21">
        <v>475.6</v>
      </c>
      <c r="E52" s="21"/>
      <c r="F52" s="21"/>
      <c r="G52" s="32">
        <f t="shared" si="4"/>
        <v>475.6</v>
      </c>
      <c r="H52" s="21">
        <v>475.6</v>
      </c>
      <c r="I52" s="21"/>
      <c r="J52" s="21"/>
      <c r="K52" s="32">
        <f t="shared" si="5"/>
        <v>0</v>
      </c>
      <c r="L52" s="21"/>
      <c r="M52" s="21"/>
      <c r="N52" s="21"/>
      <c r="O52" s="36">
        <f t="shared" si="6"/>
        <v>0</v>
      </c>
      <c r="P52" s="38"/>
      <c r="Q52" s="38"/>
      <c r="R52" s="38"/>
      <c r="S52" s="36">
        <f t="shared" si="7"/>
        <v>0</v>
      </c>
      <c r="T52" s="21"/>
      <c r="U52" s="21"/>
      <c r="V52" s="21"/>
      <c r="W52" s="3">
        <f t="shared" si="8"/>
        <v>475.6</v>
      </c>
      <c r="X52" s="28">
        <f t="shared" si="12"/>
        <v>475.6</v>
      </c>
      <c r="Y52" s="28">
        <f t="shared" si="12"/>
        <v>0</v>
      </c>
      <c r="Z52" s="28">
        <f t="shared" si="12"/>
        <v>0</v>
      </c>
      <c r="AA52" s="70">
        <f t="shared" si="10"/>
        <v>0</v>
      </c>
      <c r="AB52" s="26">
        <f t="shared" si="13"/>
        <v>0</v>
      </c>
      <c r="AC52" s="26">
        <f t="shared" si="13"/>
        <v>0</v>
      </c>
      <c r="AD52" s="26">
        <f t="shared" si="13"/>
        <v>0</v>
      </c>
      <c r="AE52" s="2">
        <f t="shared" si="14"/>
        <v>0</v>
      </c>
      <c r="AF52" s="2"/>
      <c r="AG52" s="2"/>
      <c r="AH52" s="2"/>
      <c r="AI52" s="2">
        <f t="shared" si="15"/>
        <v>0</v>
      </c>
      <c r="AJ52" s="2"/>
      <c r="AK52" s="2"/>
      <c r="AL52" s="2"/>
      <c r="AM52" s="2">
        <f t="shared" si="16"/>
        <v>0</v>
      </c>
      <c r="AN52" s="2"/>
      <c r="AO52" s="2"/>
      <c r="AP52" s="2"/>
      <c r="AQ52" s="2">
        <f t="shared" si="17"/>
        <v>475.6</v>
      </c>
      <c r="AR52" s="2">
        <f t="shared" si="18"/>
        <v>475.6</v>
      </c>
      <c r="AS52" s="2">
        <f t="shared" si="19"/>
        <v>0</v>
      </c>
      <c r="AT52" s="2">
        <f t="shared" si="20"/>
        <v>0</v>
      </c>
      <c r="AU52" s="44">
        <f t="shared" si="21"/>
        <v>0</v>
      </c>
      <c r="AV52" s="2">
        <f t="shared" si="22"/>
        <v>0</v>
      </c>
      <c r="AW52" s="2">
        <f t="shared" si="23"/>
        <v>0</v>
      </c>
      <c r="AX52" s="2">
        <f t="shared" si="24"/>
        <v>0</v>
      </c>
    </row>
    <row r="53" spans="1:50" ht="12.75">
      <c r="A53" s="15"/>
      <c r="B53" s="43" t="s">
        <v>66</v>
      </c>
      <c r="C53" s="33">
        <f t="shared" si="3"/>
        <v>0</v>
      </c>
      <c r="D53" s="21"/>
      <c r="E53" s="21"/>
      <c r="F53" s="21"/>
      <c r="G53" s="32">
        <f t="shared" si="4"/>
        <v>0</v>
      </c>
      <c r="H53" s="21"/>
      <c r="I53" s="21"/>
      <c r="J53" s="21"/>
      <c r="K53" s="32">
        <f t="shared" si="5"/>
        <v>83.4</v>
      </c>
      <c r="L53" s="21"/>
      <c r="M53" s="21"/>
      <c r="N53" s="21">
        <v>83.4</v>
      </c>
      <c r="O53" s="36">
        <f t="shared" si="6"/>
        <v>83.4</v>
      </c>
      <c r="P53" s="38"/>
      <c r="Q53" s="38"/>
      <c r="R53" s="38">
        <v>83.4</v>
      </c>
      <c r="S53" s="36">
        <f t="shared" si="7"/>
        <v>83.4</v>
      </c>
      <c r="T53" s="21"/>
      <c r="U53" s="21"/>
      <c r="V53" s="21">
        <v>83.4</v>
      </c>
      <c r="W53" s="3">
        <f t="shared" si="8"/>
        <v>83.4</v>
      </c>
      <c r="X53" s="28">
        <f t="shared" si="12"/>
        <v>0</v>
      </c>
      <c r="Y53" s="28">
        <f t="shared" si="12"/>
        <v>0</v>
      </c>
      <c r="Z53" s="28">
        <f t="shared" si="12"/>
        <v>83.4</v>
      </c>
      <c r="AA53" s="48">
        <f>AB53+AC53+AD53</f>
        <v>0</v>
      </c>
      <c r="AB53" s="26">
        <f t="shared" si="13"/>
        <v>0</v>
      </c>
      <c r="AC53" s="26">
        <f t="shared" si="13"/>
        <v>0</v>
      </c>
      <c r="AD53" s="26">
        <f t="shared" si="13"/>
        <v>0</v>
      </c>
      <c r="AE53" s="2">
        <f t="shared" si="14"/>
        <v>0</v>
      </c>
      <c r="AF53" s="2"/>
      <c r="AG53" s="2"/>
      <c r="AH53" s="2"/>
      <c r="AI53" s="2">
        <f t="shared" si="15"/>
        <v>0</v>
      </c>
      <c r="AJ53" s="2"/>
      <c r="AK53" s="2"/>
      <c r="AL53" s="2"/>
      <c r="AM53" s="2">
        <f t="shared" si="16"/>
        <v>0</v>
      </c>
      <c r="AN53" s="2"/>
      <c r="AO53" s="2"/>
      <c r="AP53" s="2"/>
      <c r="AQ53" s="2">
        <f t="shared" si="17"/>
        <v>83.4</v>
      </c>
      <c r="AR53" s="2">
        <f t="shared" si="18"/>
        <v>0</v>
      </c>
      <c r="AS53" s="2">
        <f t="shared" si="19"/>
        <v>0</v>
      </c>
      <c r="AT53" s="2">
        <f t="shared" si="20"/>
        <v>83.4</v>
      </c>
      <c r="AU53" s="44">
        <f t="shared" si="21"/>
        <v>0</v>
      </c>
      <c r="AV53" s="2">
        <f t="shared" si="22"/>
        <v>0</v>
      </c>
      <c r="AW53" s="2">
        <f t="shared" si="23"/>
        <v>0</v>
      </c>
      <c r="AX53" s="2">
        <f t="shared" si="24"/>
        <v>0</v>
      </c>
    </row>
    <row r="54" spans="1:50" ht="25.5">
      <c r="A54" s="15"/>
      <c r="B54" s="43" t="s">
        <v>63</v>
      </c>
      <c r="C54" s="33">
        <f t="shared" si="3"/>
        <v>98.9</v>
      </c>
      <c r="D54" s="21"/>
      <c r="E54" s="21"/>
      <c r="F54" s="21">
        <v>98.9</v>
      </c>
      <c r="G54" s="32">
        <f t="shared" si="4"/>
        <v>98.9</v>
      </c>
      <c r="H54" s="21"/>
      <c r="I54" s="21"/>
      <c r="J54" s="21">
        <v>98.9</v>
      </c>
      <c r="K54" s="32">
        <f t="shared" si="5"/>
        <v>0</v>
      </c>
      <c r="L54" s="21"/>
      <c r="M54" s="21"/>
      <c r="N54" s="21"/>
      <c r="O54" s="36">
        <f t="shared" si="6"/>
        <v>0</v>
      </c>
      <c r="P54" s="38"/>
      <c r="Q54" s="38"/>
      <c r="R54" s="38"/>
      <c r="S54" s="36">
        <f t="shared" si="7"/>
        <v>0</v>
      </c>
      <c r="T54" s="21"/>
      <c r="U54" s="21"/>
      <c r="V54" s="21"/>
      <c r="W54" s="3">
        <f t="shared" si="8"/>
        <v>98.9</v>
      </c>
      <c r="X54" s="28">
        <f t="shared" si="12"/>
        <v>0</v>
      </c>
      <c r="Y54" s="28">
        <f t="shared" si="12"/>
        <v>0</v>
      </c>
      <c r="Z54" s="28">
        <f t="shared" si="12"/>
        <v>98.9</v>
      </c>
      <c r="AA54" s="48">
        <f>AB54+AC54+AD54</f>
        <v>0</v>
      </c>
      <c r="AB54" s="26">
        <f t="shared" si="13"/>
        <v>0</v>
      </c>
      <c r="AC54" s="26">
        <f t="shared" si="13"/>
        <v>0</v>
      </c>
      <c r="AD54" s="26">
        <f t="shared" si="13"/>
        <v>0</v>
      </c>
      <c r="AE54" s="2">
        <f t="shared" si="14"/>
        <v>0</v>
      </c>
      <c r="AF54" s="2"/>
      <c r="AG54" s="2"/>
      <c r="AH54" s="2"/>
      <c r="AI54" s="2">
        <f t="shared" si="15"/>
        <v>0</v>
      </c>
      <c r="AJ54" s="2"/>
      <c r="AK54" s="2"/>
      <c r="AL54" s="2"/>
      <c r="AM54" s="2">
        <f t="shared" si="16"/>
        <v>0</v>
      </c>
      <c r="AN54" s="2"/>
      <c r="AO54" s="2"/>
      <c r="AP54" s="2"/>
      <c r="AQ54" s="2">
        <f t="shared" si="17"/>
        <v>98.9</v>
      </c>
      <c r="AR54" s="2">
        <f t="shared" si="18"/>
        <v>0</v>
      </c>
      <c r="AS54" s="2">
        <f t="shared" si="19"/>
        <v>0</v>
      </c>
      <c r="AT54" s="2">
        <f t="shared" si="20"/>
        <v>98.9</v>
      </c>
      <c r="AU54" s="44">
        <f t="shared" si="21"/>
        <v>0</v>
      </c>
      <c r="AV54" s="2">
        <f t="shared" si="22"/>
        <v>0</v>
      </c>
      <c r="AW54" s="2">
        <f t="shared" si="23"/>
        <v>0</v>
      </c>
      <c r="AX54" s="2">
        <f t="shared" si="24"/>
        <v>0</v>
      </c>
    </row>
    <row r="55" spans="1:50" ht="12.75">
      <c r="A55" s="46"/>
      <c r="B55" s="55" t="s">
        <v>30</v>
      </c>
      <c r="C55" s="47">
        <f>C56+C57+C58+C59+C60+C61+C62</f>
        <v>3634.1</v>
      </c>
      <c r="D55" s="47">
        <f aca="true" t="shared" si="35" ref="D55:AA55">D56+D57+D58+D59+D60+D61+D62</f>
        <v>3127.4999999999995</v>
      </c>
      <c r="E55" s="47">
        <f t="shared" si="35"/>
        <v>0</v>
      </c>
      <c r="F55" s="47">
        <f t="shared" si="35"/>
        <v>506.6</v>
      </c>
      <c r="G55" s="47">
        <f t="shared" si="35"/>
        <v>3634.1</v>
      </c>
      <c r="H55" s="47">
        <f t="shared" si="35"/>
        <v>3127.4999999999995</v>
      </c>
      <c r="I55" s="47">
        <f t="shared" si="35"/>
        <v>0</v>
      </c>
      <c r="J55" s="47">
        <f t="shared" si="35"/>
        <v>506.6</v>
      </c>
      <c r="K55" s="47">
        <f t="shared" si="35"/>
        <v>70</v>
      </c>
      <c r="L55" s="47">
        <f t="shared" si="35"/>
        <v>0</v>
      </c>
      <c r="M55" s="47">
        <f t="shared" si="35"/>
        <v>0</v>
      </c>
      <c r="N55" s="47">
        <f t="shared" si="35"/>
        <v>70</v>
      </c>
      <c r="O55" s="47">
        <f t="shared" si="35"/>
        <v>70</v>
      </c>
      <c r="P55" s="47">
        <f t="shared" si="35"/>
        <v>0</v>
      </c>
      <c r="Q55" s="47">
        <f t="shared" si="35"/>
        <v>0</v>
      </c>
      <c r="R55" s="47">
        <f t="shared" si="35"/>
        <v>70</v>
      </c>
      <c r="S55" s="47">
        <f t="shared" si="35"/>
        <v>70</v>
      </c>
      <c r="T55" s="47">
        <f t="shared" si="35"/>
        <v>0</v>
      </c>
      <c r="U55" s="47">
        <f t="shared" si="35"/>
        <v>0</v>
      </c>
      <c r="V55" s="82">
        <f t="shared" si="35"/>
        <v>70</v>
      </c>
      <c r="W55" s="82">
        <f t="shared" si="35"/>
        <v>3704.1</v>
      </c>
      <c r="X55" s="83">
        <f t="shared" si="12"/>
        <v>3127.4999999999995</v>
      </c>
      <c r="Y55" s="83">
        <f t="shared" si="12"/>
        <v>0</v>
      </c>
      <c r="Z55" s="83">
        <f t="shared" si="12"/>
        <v>576.6</v>
      </c>
      <c r="AA55" s="82">
        <f t="shared" si="35"/>
        <v>0</v>
      </c>
      <c r="AB55" s="83">
        <f t="shared" si="13"/>
        <v>0</v>
      </c>
      <c r="AC55" s="83">
        <f t="shared" si="13"/>
        <v>0</v>
      </c>
      <c r="AD55" s="83">
        <f t="shared" si="13"/>
        <v>0</v>
      </c>
      <c r="AE55" s="83">
        <f t="shared" si="14"/>
        <v>0</v>
      </c>
      <c r="AF55" s="83"/>
      <c r="AG55" s="83"/>
      <c r="AH55" s="83"/>
      <c r="AI55" s="83">
        <f t="shared" si="15"/>
        <v>0</v>
      </c>
      <c r="AJ55" s="83"/>
      <c r="AK55" s="83"/>
      <c r="AL55" s="83"/>
      <c r="AM55" s="83">
        <f t="shared" si="16"/>
        <v>0</v>
      </c>
      <c r="AN55" s="83"/>
      <c r="AO55" s="83"/>
      <c r="AP55" s="83"/>
      <c r="AQ55" s="83">
        <f t="shared" si="17"/>
        <v>3704.0999999999995</v>
      </c>
      <c r="AR55" s="83">
        <f t="shared" si="18"/>
        <v>3127.4999999999995</v>
      </c>
      <c r="AS55" s="83">
        <f t="shared" si="19"/>
        <v>0</v>
      </c>
      <c r="AT55" s="83">
        <f t="shared" si="20"/>
        <v>576.6</v>
      </c>
      <c r="AU55" s="87">
        <f t="shared" si="21"/>
        <v>0</v>
      </c>
      <c r="AV55" s="83">
        <f t="shared" si="22"/>
        <v>0</v>
      </c>
      <c r="AW55" s="83">
        <f t="shared" si="23"/>
        <v>0</v>
      </c>
      <c r="AX55" s="83">
        <f t="shared" si="24"/>
        <v>0</v>
      </c>
    </row>
    <row r="56" spans="1:50" ht="25.5">
      <c r="A56" s="15"/>
      <c r="B56" s="41" t="s">
        <v>22</v>
      </c>
      <c r="C56" s="33">
        <f t="shared" si="3"/>
        <v>2230.4</v>
      </c>
      <c r="D56" s="21">
        <v>1944.6</v>
      </c>
      <c r="E56" s="21"/>
      <c r="F56" s="21">
        <v>285.8</v>
      </c>
      <c r="G56" s="32">
        <f t="shared" si="4"/>
        <v>2230.4</v>
      </c>
      <c r="H56" s="21">
        <v>1944.6</v>
      </c>
      <c r="I56" s="21"/>
      <c r="J56" s="21">
        <v>285.8</v>
      </c>
      <c r="K56" s="32">
        <f t="shared" si="5"/>
        <v>0</v>
      </c>
      <c r="L56" s="21"/>
      <c r="M56" s="21"/>
      <c r="N56" s="21"/>
      <c r="O56" s="36">
        <f t="shared" si="6"/>
        <v>0</v>
      </c>
      <c r="P56" s="38"/>
      <c r="Q56" s="38"/>
      <c r="R56" s="38"/>
      <c r="S56" s="36">
        <f t="shared" si="7"/>
        <v>0</v>
      </c>
      <c r="T56" s="21"/>
      <c r="U56" s="21"/>
      <c r="V56" s="21"/>
      <c r="W56" s="3">
        <f t="shared" si="8"/>
        <v>2230.4</v>
      </c>
      <c r="X56" s="28">
        <f t="shared" si="12"/>
        <v>1944.6</v>
      </c>
      <c r="Y56" s="28">
        <f t="shared" si="12"/>
        <v>0</v>
      </c>
      <c r="Z56" s="28">
        <f t="shared" si="12"/>
        <v>285.8</v>
      </c>
      <c r="AA56" s="48">
        <f t="shared" si="10"/>
        <v>0</v>
      </c>
      <c r="AB56" s="26">
        <f t="shared" si="13"/>
        <v>0</v>
      </c>
      <c r="AC56" s="26">
        <f t="shared" si="13"/>
        <v>0</v>
      </c>
      <c r="AD56" s="26">
        <f t="shared" si="13"/>
        <v>0</v>
      </c>
      <c r="AE56" s="2">
        <f t="shared" si="14"/>
        <v>0</v>
      </c>
      <c r="AF56" s="2"/>
      <c r="AG56" s="2"/>
      <c r="AH56" s="2"/>
      <c r="AI56" s="2">
        <f t="shared" si="15"/>
        <v>0</v>
      </c>
      <c r="AJ56" s="2"/>
      <c r="AK56" s="2"/>
      <c r="AL56" s="2"/>
      <c r="AM56" s="2">
        <f t="shared" si="16"/>
        <v>0</v>
      </c>
      <c r="AN56" s="2"/>
      <c r="AO56" s="2"/>
      <c r="AP56" s="2"/>
      <c r="AQ56" s="2">
        <f t="shared" si="17"/>
        <v>2230.4</v>
      </c>
      <c r="AR56" s="2">
        <f t="shared" si="18"/>
        <v>1944.6</v>
      </c>
      <c r="AS56" s="2">
        <f t="shared" si="19"/>
        <v>0</v>
      </c>
      <c r="AT56" s="2">
        <f t="shared" si="20"/>
        <v>285.8</v>
      </c>
      <c r="AU56" s="44">
        <f t="shared" si="21"/>
        <v>0</v>
      </c>
      <c r="AV56" s="2">
        <f t="shared" si="22"/>
        <v>0</v>
      </c>
      <c r="AW56" s="2">
        <f t="shared" si="23"/>
        <v>0</v>
      </c>
      <c r="AX56" s="2">
        <f t="shared" si="24"/>
        <v>0</v>
      </c>
    </row>
    <row r="57" spans="1:50" ht="25.5">
      <c r="A57" s="15"/>
      <c r="B57" s="41" t="s">
        <v>29</v>
      </c>
      <c r="C57" s="33">
        <f t="shared" si="3"/>
        <v>1203.1</v>
      </c>
      <c r="D57" s="21">
        <v>1082.8</v>
      </c>
      <c r="E57" s="21"/>
      <c r="F57" s="21">
        <v>120.3</v>
      </c>
      <c r="G57" s="32">
        <f t="shared" si="4"/>
        <v>1203.1</v>
      </c>
      <c r="H57" s="21">
        <v>1082.8</v>
      </c>
      <c r="I57" s="21"/>
      <c r="J57" s="21">
        <v>120.3</v>
      </c>
      <c r="K57" s="32">
        <f t="shared" si="5"/>
        <v>0</v>
      </c>
      <c r="L57" s="21"/>
      <c r="M57" s="21"/>
      <c r="N57" s="21"/>
      <c r="O57" s="36">
        <f t="shared" si="6"/>
        <v>0</v>
      </c>
      <c r="P57" s="38"/>
      <c r="Q57" s="38"/>
      <c r="R57" s="38"/>
      <c r="S57" s="36">
        <f t="shared" si="7"/>
        <v>0</v>
      </c>
      <c r="T57" s="21"/>
      <c r="U57" s="21"/>
      <c r="V57" s="21"/>
      <c r="W57" s="3">
        <f t="shared" si="8"/>
        <v>1203.1</v>
      </c>
      <c r="X57" s="28">
        <f t="shared" si="12"/>
        <v>1082.8</v>
      </c>
      <c r="Y57" s="28">
        <f t="shared" si="12"/>
        <v>0</v>
      </c>
      <c r="Z57" s="28">
        <f t="shared" si="12"/>
        <v>120.3</v>
      </c>
      <c r="AA57" s="48">
        <f t="shared" si="10"/>
        <v>0</v>
      </c>
      <c r="AB57" s="26">
        <f t="shared" si="13"/>
        <v>0</v>
      </c>
      <c r="AC57" s="26">
        <f t="shared" si="13"/>
        <v>0</v>
      </c>
      <c r="AD57" s="26">
        <f t="shared" si="13"/>
        <v>0</v>
      </c>
      <c r="AE57" s="2">
        <f t="shared" si="14"/>
        <v>0</v>
      </c>
      <c r="AF57" s="2"/>
      <c r="AG57" s="2"/>
      <c r="AH57" s="2"/>
      <c r="AI57" s="2">
        <f t="shared" si="15"/>
        <v>0</v>
      </c>
      <c r="AJ57" s="2"/>
      <c r="AK57" s="2"/>
      <c r="AL57" s="2"/>
      <c r="AM57" s="2">
        <f t="shared" si="16"/>
        <v>0</v>
      </c>
      <c r="AN57" s="2"/>
      <c r="AO57" s="2"/>
      <c r="AP57" s="2"/>
      <c r="AQ57" s="2">
        <f t="shared" si="17"/>
        <v>1203.1</v>
      </c>
      <c r="AR57" s="2">
        <f t="shared" si="18"/>
        <v>1082.8</v>
      </c>
      <c r="AS57" s="2">
        <f t="shared" si="19"/>
        <v>0</v>
      </c>
      <c r="AT57" s="2">
        <f t="shared" si="20"/>
        <v>120.3</v>
      </c>
      <c r="AU57" s="44">
        <f t="shared" si="21"/>
        <v>0</v>
      </c>
      <c r="AV57" s="2">
        <f t="shared" si="22"/>
        <v>0</v>
      </c>
      <c r="AW57" s="2">
        <f t="shared" si="23"/>
        <v>0</v>
      </c>
      <c r="AX57" s="2">
        <f t="shared" si="24"/>
        <v>0</v>
      </c>
    </row>
    <row r="58" spans="1:50" ht="51">
      <c r="A58" s="15"/>
      <c r="B58" s="41" t="s">
        <v>56</v>
      </c>
      <c r="C58" s="33">
        <f t="shared" si="3"/>
        <v>52.1</v>
      </c>
      <c r="D58" s="21">
        <v>46.9</v>
      </c>
      <c r="E58" s="21"/>
      <c r="F58" s="21">
        <v>5.2</v>
      </c>
      <c r="G58" s="32">
        <f t="shared" si="4"/>
        <v>52.1</v>
      </c>
      <c r="H58" s="21">
        <v>46.9</v>
      </c>
      <c r="I58" s="21"/>
      <c r="J58" s="21">
        <v>5.2</v>
      </c>
      <c r="K58" s="32">
        <f t="shared" si="5"/>
        <v>0</v>
      </c>
      <c r="L58" s="21"/>
      <c r="M58" s="21"/>
      <c r="N58" s="21"/>
      <c r="O58" s="36">
        <f t="shared" si="6"/>
        <v>0</v>
      </c>
      <c r="P58" s="38"/>
      <c r="Q58" s="38"/>
      <c r="R58" s="38"/>
      <c r="S58" s="36">
        <f t="shared" si="7"/>
        <v>0</v>
      </c>
      <c r="T58" s="21"/>
      <c r="U58" s="21"/>
      <c r="V58" s="21"/>
      <c r="W58" s="3">
        <f t="shared" si="8"/>
        <v>52.1</v>
      </c>
      <c r="X58" s="28">
        <f t="shared" si="12"/>
        <v>46.9</v>
      </c>
      <c r="Y58" s="28">
        <f t="shared" si="12"/>
        <v>0</v>
      </c>
      <c r="Z58" s="28">
        <f t="shared" si="12"/>
        <v>5.2</v>
      </c>
      <c r="AA58" s="48">
        <f t="shared" si="10"/>
        <v>0</v>
      </c>
      <c r="AB58" s="26">
        <f t="shared" si="13"/>
        <v>0</v>
      </c>
      <c r="AC58" s="26">
        <f t="shared" si="13"/>
        <v>0</v>
      </c>
      <c r="AD58" s="26">
        <f t="shared" si="13"/>
        <v>0</v>
      </c>
      <c r="AE58" s="2">
        <f t="shared" si="14"/>
        <v>0</v>
      </c>
      <c r="AF58" s="2"/>
      <c r="AG58" s="2"/>
      <c r="AH58" s="2"/>
      <c r="AI58" s="2">
        <f t="shared" si="15"/>
        <v>0</v>
      </c>
      <c r="AJ58" s="2"/>
      <c r="AK58" s="2"/>
      <c r="AL58" s="2"/>
      <c r="AM58" s="2">
        <f t="shared" si="16"/>
        <v>0</v>
      </c>
      <c r="AN58" s="2"/>
      <c r="AO58" s="2"/>
      <c r="AP58" s="2"/>
      <c r="AQ58" s="2">
        <f t="shared" si="17"/>
        <v>52.1</v>
      </c>
      <c r="AR58" s="2">
        <f t="shared" si="18"/>
        <v>46.9</v>
      </c>
      <c r="AS58" s="2">
        <f t="shared" si="19"/>
        <v>0</v>
      </c>
      <c r="AT58" s="2">
        <f t="shared" si="20"/>
        <v>5.2</v>
      </c>
      <c r="AU58" s="44">
        <f t="shared" si="21"/>
        <v>0</v>
      </c>
      <c r="AV58" s="2">
        <f t="shared" si="22"/>
        <v>0</v>
      </c>
      <c r="AW58" s="2">
        <f t="shared" si="23"/>
        <v>0</v>
      </c>
      <c r="AX58" s="2">
        <f t="shared" si="24"/>
        <v>0</v>
      </c>
    </row>
    <row r="59" spans="1:50" ht="25.5">
      <c r="A59" s="15"/>
      <c r="B59" s="41" t="s">
        <v>31</v>
      </c>
      <c r="C59" s="33">
        <f t="shared" si="3"/>
        <v>53.2</v>
      </c>
      <c r="D59" s="21">
        <v>53.2</v>
      </c>
      <c r="E59" s="21"/>
      <c r="F59" s="21"/>
      <c r="G59" s="32">
        <f t="shared" si="4"/>
        <v>53.2</v>
      </c>
      <c r="H59" s="21">
        <v>53.2</v>
      </c>
      <c r="I59" s="21"/>
      <c r="J59" s="21"/>
      <c r="K59" s="32">
        <f t="shared" si="5"/>
        <v>0</v>
      </c>
      <c r="L59" s="21"/>
      <c r="M59" s="21"/>
      <c r="N59" s="21"/>
      <c r="O59" s="36">
        <f t="shared" si="6"/>
        <v>0</v>
      </c>
      <c r="P59" s="38"/>
      <c r="Q59" s="38"/>
      <c r="R59" s="38"/>
      <c r="S59" s="36">
        <f t="shared" si="7"/>
        <v>0</v>
      </c>
      <c r="T59" s="21"/>
      <c r="U59" s="21"/>
      <c r="V59" s="21"/>
      <c r="W59" s="3">
        <f t="shared" si="8"/>
        <v>53.2</v>
      </c>
      <c r="X59" s="28">
        <f t="shared" si="12"/>
        <v>53.2</v>
      </c>
      <c r="Y59" s="28">
        <f t="shared" si="12"/>
        <v>0</v>
      </c>
      <c r="Z59" s="28">
        <f t="shared" si="12"/>
        <v>0</v>
      </c>
      <c r="AA59" s="48">
        <f t="shared" si="10"/>
        <v>0</v>
      </c>
      <c r="AB59" s="26">
        <f t="shared" si="13"/>
        <v>0</v>
      </c>
      <c r="AC59" s="26">
        <f t="shared" si="13"/>
        <v>0</v>
      </c>
      <c r="AD59" s="26">
        <f t="shared" si="13"/>
        <v>0</v>
      </c>
      <c r="AE59" s="2">
        <f t="shared" si="14"/>
        <v>0</v>
      </c>
      <c r="AF59" s="2"/>
      <c r="AG59" s="2"/>
      <c r="AH59" s="2"/>
      <c r="AI59" s="2">
        <f t="shared" si="15"/>
        <v>0</v>
      </c>
      <c r="AJ59" s="2"/>
      <c r="AK59" s="2"/>
      <c r="AL59" s="2"/>
      <c r="AM59" s="2">
        <f t="shared" si="16"/>
        <v>0</v>
      </c>
      <c r="AN59" s="2"/>
      <c r="AO59" s="2"/>
      <c r="AP59" s="2"/>
      <c r="AQ59" s="2">
        <f t="shared" si="17"/>
        <v>53.2</v>
      </c>
      <c r="AR59" s="2">
        <f t="shared" si="18"/>
        <v>53.2</v>
      </c>
      <c r="AS59" s="2">
        <f t="shared" si="19"/>
        <v>0</v>
      </c>
      <c r="AT59" s="2">
        <f t="shared" si="20"/>
        <v>0</v>
      </c>
      <c r="AU59" s="44">
        <f t="shared" si="21"/>
        <v>0</v>
      </c>
      <c r="AV59" s="2">
        <f t="shared" si="22"/>
        <v>0</v>
      </c>
      <c r="AW59" s="2">
        <f t="shared" si="23"/>
        <v>0</v>
      </c>
      <c r="AX59" s="2">
        <f t="shared" si="24"/>
        <v>0</v>
      </c>
    </row>
    <row r="60" spans="1:50" ht="38.25">
      <c r="A60" s="15"/>
      <c r="B60" s="41" t="s">
        <v>55</v>
      </c>
      <c r="C60" s="33">
        <f t="shared" si="3"/>
        <v>0</v>
      </c>
      <c r="D60" s="21"/>
      <c r="E60" s="21"/>
      <c r="F60" s="21"/>
      <c r="G60" s="32">
        <f t="shared" si="4"/>
        <v>0</v>
      </c>
      <c r="H60" s="21"/>
      <c r="I60" s="21"/>
      <c r="J60" s="21"/>
      <c r="K60" s="32">
        <f t="shared" si="5"/>
        <v>25</v>
      </c>
      <c r="L60" s="21"/>
      <c r="M60" s="21"/>
      <c r="N60" s="21">
        <v>25</v>
      </c>
      <c r="O60" s="36">
        <f t="shared" si="6"/>
        <v>25</v>
      </c>
      <c r="P60" s="38"/>
      <c r="Q60" s="38"/>
      <c r="R60" s="38">
        <v>25</v>
      </c>
      <c r="S60" s="36">
        <f>T60+U60+V60</f>
        <v>25</v>
      </c>
      <c r="T60" s="21"/>
      <c r="U60" s="21"/>
      <c r="V60" s="21">
        <v>25</v>
      </c>
      <c r="W60" s="3">
        <f t="shared" si="8"/>
        <v>25</v>
      </c>
      <c r="X60" s="28">
        <f t="shared" si="12"/>
        <v>0</v>
      </c>
      <c r="Y60" s="28">
        <f t="shared" si="12"/>
        <v>0</v>
      </c>
      <c r="Z60" s="28">
        <f t="shared" si="12"/>
        <v>25</v>
      </c>
      <c r="AA60" s="48">
        <f t="shared" si="10"/>
        <v>0</v>
      </c>
      <c r="AB60" s="26">
        <f t="shared" si="13"/>
        <v>0</v>
      </c>
      <c r="AC60" s="26">
        <f t="shared" si="13"/>
        <v>0</v>
      </c>
      <c r="AD60" s="26">
        <f t="shared" si="13"/>
        <v>0</v>
      </c>
      <c r="AE60" s="2">
        <f t="shared" si="14"/>
        <v>0</v>
      </c>
      <c r="AF60" s="2"/>
      <c r="AG60" s="2"/>
      <c r="AH60" s="2"/>
      <c r="AI60" s="2">
        <f t="shared" si="15"/>
        <v>0</v>
      </c>
      <c r="AJ60" s="2"/>
      <c r="AK60" s="2"/>
      <c r="AL60" s="2"/>
      <c r="AM60" s="2">
        <f t="shared" si="16"/>
        <v>0</v>
      </c>
      <c r="AN60" s="2"/>
      <c r="AO60" s="2"/>
      <c r="AP60" s="2"/>
      <c r="AQ60" s="2">
        <f t="shared" si="17"/>
        <v>25</v>
      </c>
      <c r="AR60" s="2">
        <f t="shared" si="18"/>
        <v>0</v>
      </c>
      <c r="AS60" s="2">
        <f t="shared" si="19"/>
        <v>0</v>
      </c>
      <c r="AT60" s="2">
        <f t="shared" si="20"/>
        <v>25</v>
      </c>
      <c r="AU60" s="44">
        <f t="shared" si="21"/>
        <v>0</v>
      </c>
      <c r="AV60" s="2">
        <f t="shared" si="22"/>
        <v>0</v>
      </c>
      <c r="AW60" s="2">
        <f t="shared" si="23"/>
        <v>0</v>
      </c>
      <c r="AX60" s="2">
        <f t="shared" si="24"/>
        <v>0</v>
      </c>
    </row>
    <row r="61" spans="1:50" ht="38.25">
      <c r="A61" s="15"/>
      <c r="B61" s="41" t="s">
        <v>59</v>
      </c>
      <c r="C61" s="33">
        <f t="shared" si="3"/>
        <v>0</v>
      </c>
      <c r="D61" s="21"/>
      <c r="E61" s="21"/>
      <c r="F61" s="21"/>
      <c r="G61" s="32">
        <f t="shared" si="4"/>
        <v>0</v>
      </c>
      <c r="H61" s="21"/>
      <c r="I61" s="21"/>
      <c r="J61" s="21"/>
      <c r="K61" s="32">
        <f t="shared" si="5"/>
        <v>45</v>
      </c>
      <c r="L61" s="21"/>
      <c r="M61" s="21"/>
      <c r="N61" s="21">
        <v>45</v>
      </c>
      <c r="O61" s="36">
        <f t="shared" si="6"/>
        <v>45</v>
      </c>
      <c r="P61" s="38"/>
      <c r="Q61" s="38"/>
      <c r="R61" s="38">
        <v>45</v>
      </c>
      <c r="S61" s="36">
        <f>T61+U61+V61</f>
        <v>45</v>
      </c>
      <c r="T61" s="21"/>
      <c r="U61" s="21"/>
      <c r="V61" s="21">
        <v>45</v>
      </c>
      <c r="W61" s="3">
        <f t="shared" si="8"/>
        <v>45</v>
      </c>
      <c r="X61" s="28">
        <f t="shared" si="12"/>
        <v>0</v>
      </c>
      <c r="Y61" s="28">
        <f t="shared" si="12"/>
        <v>0</v>
      </c>
      <c r="Z61" s="28">
        <f t="shared" si="12"/>
        <v>45</v>
      </c>
      <c r="AA61" s="48">
        <f t="shared" si="10"/>
        <v>0</v>
      </c>
      <c r="AB61" s="26">
        <f t="shared" si="13"/>
        <v>0</v>
      </c>
      <c r="AC61" s="26">
        <f t="shared" si="13"/>
        <v>0</v>
      </c>
      <c r="AD61" s="26">
        <f t="shared" si="13"/>
        <v>0</v>
      </c>
      <c r="AE61" s="2">
        <f t="shared" si="14"/>
        <v>0</v>
      </c>
      <c r="AF61" s="2"/>
      <c r="AG61" s="2"/>
      <c r="AH61" s="2"/>
      <c r="AI61" s="2">
        <f t="shared" si="15"/>
        <v>0</v>
      </c>
      <c r="AJ61" s="2"/>
      <c r="AK61" s="2"/>
      <c r="AL61" s="2"/>
      <c r="AM61" s="2">
        <f t="shared" si="16"/>
        <v>0</v>
      </c>
      <c r="AN61" s="2"/>
      <c r="AO61" s="2"/>
      <c r="AP61" s="2"/>
      <c r="AQ61" s="2">
        <f t="shared" si="17"/>
        <v>45</v>
      </c>
      <c r="AR61" s="2">
        <f t="shared" si="18"/>
        <v>0</v>
      </c>
      <c r="AS61" s="2">
        <f t="shared" si="19"/>
        <v>0</v>
      </c>
      <c r="AT61" s="2">
        <f t="shared" si="20"/>
        <v>45</v>
      </c>
      <c r="AU61" s="44">
        <f t="shared" si="21"/>
        <v>0</v>
      </c>
      <c r="AV61" s="2">
        <f t="shared" si="22"/>
        <v>0</v>
      </c>
      <c r="AW61" s="2">
        <f t="shared" si="23"/>
        <v>0</v>
      </c>
      <c r="AX61" s="2">
        <f t="shared" si="24"/>
        <v>0</v>
      </c>
    </row>
    <row r="62" spans="1:50" ht="63.75">
      <c r="A62" s="15"/>
      <c r="B62" s="41" t="s">
        <v>64</v>
      </c>
      <c r="C62" s="33">
        <f t="shared" si="3"/>
        <v>95.3</v>
      </c>
      <c r="D62" s="21"/>
      <c r="E62" s="21"/>
      <c r="F62" s="21">
        <v>95.3</v>
      </c>
      <c r="G62" s="32">
        <f t="shared" si="4"/>
        <v>95.3</v>
      </c>
      <c r="H62" s="21"/>
      <c r="I62" s="21"/>
      <c r="J62" s="21">
        <v>95.3</v>
      </c>
      <c r="K62" s="32">
        <f t="shared" si="5"/>
        <v>0</v>
      </c>
      <c r="L62" s="21"/>
      <c r="M62" s="21"/>
      <c r="N62" s="21"/>
      <c r="O62" s="36">
        <f t="shared" si="6"/>
        <v>0</v>
      </c>
      <c r="P62" s="38"/>
      <c r="Q62" s="38"/>
      <c r="R62" s="38"/>
      <c r="S62" s="36"/>
      <c r="T62" s="21"/>
      <c r="U62" s="21"/>
      <c r="V62" s="21"/>
      <c r="W62" s="3">
        <f t="shared" si="8"/>
        <v>95.3</v>
      </c>
      <c r="X62" s="28">
        <f t="shared" si="12"/>
        <v>0</v>
      </c>
      <c r="Y62" s="28">
        <f t="shared" si="12"/>
        <v>0</v>
      </c>
      <c r="Z62" s="28">
        <f t="shared" si="12"/>
        <v>95.3</v>
      </c>
      <c r="AA62" s="48">
        <f t="shared" si="10"/>
        <v>0</v>
      </c>
      <c r="AB62" s="26">
        <f t="shared" si="13"/>
        <v>0</v>
      </c>
      <c r="AC62" s="26">
        <f t="shared" si="13"/>
        <v>0</v>
      </c>
      <c r="AD62" s="26">
        <f t="shared" si="13"/>
        <v>0</v>
      </c>
      <c r="AE62" s="2">
        <f t="shared" si="14"/>
        <v>0</v>
      </c>
      <c r="AF62" s="2"/>
      <c r="AG62" s="2"/>
      <c r="AH62" s="2"/>
      <c r="AI62" s="2">
        <f t="shared" si="15"/>
        <v>0</v>
      </c>
      <c r="AJ62" s="2"/>
      <c r="AK62" s="2"/>
      <c r="AL62" s="2"/>
      <c r="AM62" s="2">
        <f t="shared" si="16"/>
        <v>0</v>
      </c>
      <c r="AN62" s="2"/>
      <c r="AO62" s="2"/>
      <c r="AP62" s="2"/>
      <c r="AQ62" s="2">
        <f t="shared" si="17"/>
        <v>95.3</v>
      </c>
      <c r="AR62" s="2">
        <f t="shared" si="18"/>
        <v>0</v>
      </c>
      <c r="AS62" s="2">
        <f t="shared" si="19"/>
        <v>0</v>
      </c>
      <c r="AT62" s="2">
        <f t="shared" si="20"/>
        <v>95.3</v>
      </c>
      <c r="AU62" s="44">
        <f t="shared" si="21"/>
        <v>0</v>
      </c>
      <c r="AV62" s="2">
        <f t="shared" si="22"/>
        <v>0</v>
      </c>
      <c r="AW62" s="2">
        <f t="shared" si="23"/>
        <v>0</v>
      </c>
      <c r="AX62" s="2">
        <f t="shared" si="24"/>
        <v>0</v>
      </c>
    </row>
    <row r="63" spans="1:50" ht="25.5">
      <c r="A63" s="46"/>
      <c r="B63" s="56" t="s">
        <v>24</v>
      </c>
      <c r="C63" s="47">
        <f>C64</f>
        <v>9.2</v>
      </c>
      <c r="D63" s="47">
        <f aca="true" t="shared" si="36" ref="D63:AA63">D64</f>
        <v>0</v>
      </c>
      <c r="E63" s="47">
        <f t="shared" si="36"/>
        <v>0</v>
      </c>
      <c r="F63" s="47">
        <f t="shared" si="36"/>
        <v>9.2</v>
      </c>
      <c r="G63" s="47">
        <f t="shared" si="36"/>
        <v>9.2</v>
      </c>
      <c r="H63" s="47">
        <f t="shared" si="36"/>
        <v>0</v>
      </c>
      <c r="I63" s="47">
        <f t="shared" si="36"/>
        <v>0</v>
      </c>
      <c r="J63" s="47">
        <f t="shared" si="36"/>
        <v>9.2</v>
      </c>
      <c r="K63" s="47">
        <f t="shared" si="36"/>
        <v>0</v>
      </c>
      <c r="L63" s="47">
        <f t="shared" si="36"/>
        <v>0</v>
      </c>
      <c r="M63" s="47">
        <f t="shared" si="36"/>
        <v>0</v>
      </c>
      <c r="N63" s="47">
        <f t="shared" si="36"/>
        <v>0</v>
      </c>
      <c r="O63" s="47">
        <f t="shared" si="36"/>
        <v>0</v>
      </c>
      <c r="P63" s="47">
        <f t="shared" si="36"/>
        <v>0</v>
      </c>
      <c r="Q63" s="47">
        <f t="shared" si="36"/>
        <v>0</v>
      </c>
      <c r="R63" s="47">
        <f t="shared" si="36"/>
        <v>0</v>
      </c>
      <c r="S63" s="47">
        <f t="shared" si="36"/>
        <v>0</v>
      </c>
      <c r="T63" s="47">
        <f t="shared" si="36"/>
        <v>0</v>
      </c>
      <c r="U63" s="47">
        <f t="shared" si="36"/>
        <v>0</v>
      </c>
      <c r="V63" s="47">
        <f t="shared" si="36"/>
        <v>0</v>
      </c>
      <c r="W63" s="48">
        <f t="shared" si="8"/>
        <v>9.2</v>
      </c>
      <c r="X63" s="26">
        <f t="shared" si="12"/>
        <v>0</v>
      </c>
      <c r="Y63" s="26">
        <f t="shared" si="12"/>
        <v>0</v>
      </c>
      <c r="Z63" s="26">
        <f t="shared" si="12"/>
        <v>9.2</v>
      </c>
      <c r="AA63" s="47">
        <f t="shared" si="36"/>
        <v>0</v>
      </c>
      <c r="AB63" s="26">
        <f t="shared" si="13"/>
        <v>0</v>
      </c>
      <c r="AC63" s="26">
        <f t="shared" si="13"/>
        <v>0</v>
      </c>
      <c r="AD63" s="86">
        <f t="shared" si="13"/>
        <v>0</v>
      </c>
      <c r="AE63" s="86">
        <f t="shared" si="14"/>
        <v>0</v>
      </c>
      <c r="AF63" s="86"/>
      <c r="AG63" s="86"/>
      <c r="AH63" s="86"/>
      <c r="AI63" s="86">
        <f t="shared" si="15"/>
        <v>0</v>
      </c>
      <c r="AJ63" s="86"/>
      <c r="AK63" s="86"/>
      <c r="AL63" s="86"/>
      <c r="AM63" s="86">
        <f t="shared" si="16"/>
        <v>0</v>
      </c>
      <c r="AN63" s="86"/>
      <c r="AO63" s="86"/>
      <c r="AP63" s="86"/>
      <c r="AQ63" s="86">
        <f t="shared" si="17"/>
        <v>9.2</v>
      </c>
      <c r="AR63" s="86">
        <f t="shared" si="18"/>
        <v>0</v>
      </c>
      <c r="AS63" s="86">
        <f t="shared" si="19"/>
        <v>0</v>
      </c>
      <c r="AT63" s="86">
        <f t="shared" si="20"/>
        <v>9.2</v>
      </c>
      <c r="AU63" s="87">
        <f t="shared" si="21"/>
        <v>0</v>
      </c>
      <c r="AV63" s="86">
        <f t="shared" si="22"/>
        <v>0</v>
      </c>
      <c r="AW63" s="86">
        <f t="shared" si="23"/>
        <v>0</v>
      </c>
      <c r="AX63" s="86">
        <f t="shared" si="24"/>
        <v>0</v>
      </c>
    </row>
    <row r="64" spans="1:50" ht="38.25">
      <c r="A64" s="15"/>
      <c r="B64" s="41" t="s">
        <v>23</v>
      </c>
      <c r="C64" s="33">
        <f t="shared" si="3"/>
        <v>9.2</v>
      </c>
      <c r="D64" s="21"/>
      <c r="E64" s="21"/>
      <c r="F64" s="21">
        <v>9.2</v>
      </c>
      <c r="G64" s="32">
        <f t="shared" si="4"/>
        <v>9.2</v>
      </c>
      <c r="H64" s="21"/>
      <c r="I64" s="21"/>
      <c r="J64" s="21">
        <v>9.2</v>
      </c>
      <c r="K64" s="32"/>
      <c r="L64" s="21"/>
      <c r="M64" s="21"/>
      <c r="N64" s="21"/>
      <c r="O64" s="36"/>
      <c r="P64" s="38"/>
      <c r="Q64" s="38"/>
      <c r="R64" s="38"/>
      <c r="S64" s="36"/>
      <c r="T64" s="21"/>
      <c r="U64" s="21"/>
      <c r="V64" s="21"/>
      <c r="W64" s="3">
        <f t="shared" si="8"/>
        <v>9.2</v>
      </c>
      <c r="X64" s="28">
        <f t="shared" si="12"/>
        <v>0</v>
      </c>
      <c r="Y64" s="28">
        <f t="shared" si="12"/>
        <v>0</v>
      </c>
      <c r="Z64" s="28">
        <f t="shared" si="12"/>
        <v>9.2</v>
      </c>
      <c r="AA64" s="48"/>
      <c r="AB64" s="26">
        <f t="shared" si="13"/>
        <v>0</v>
      </c>
      <c r="AC64" s="26">
        <f t="shared" si="13"/>
        <v>0</v>
      </c>
      <c r="AD64" s="26">
        <f t="shared" si="13"/>
        <v>0</v>
      </c>
      <c r="AE64" s="2">
        <f t="shared" si="14"/>
        <v>0</v>
      </c>
      <c r="AF64" s="2"/>
      <c r="AG64" s="2"/>
      <c r="AH64" s="2"/>
      <c r="AI64" s="2">
        <f t="shared" si="15"/>
        <v>0</v>
      </c>
      <c r="AJ64" s="2"/>
      <c r="AK64" s="2"/>
      <c r="AL64" s="2"/>
      <c r="AM64" s="2">
        <f t="shared" si="16"/>
        <v>0</v>
      </c>
      <c r="AN64" s="2"/>
      <c r="AO64" s="2"/>
      <c r="AP64" s="2"/>
      <c r="AQ64" s="2">
        <f t="shared" si="17"/>
        <v>9.2</v>
      </c>
      <c r="AR64" s="2">
        <f t="shared" si="18"/>
        <v>0</v>
      </c>
      <c r="AS64" s="2">
        <f t="shared" si="19"/>
        <v>0</v>
      </c>
      <c r="AT64" s="2">
        <f t="shared" si="20"/>
        <v>9.2</v>
      </c>
      <c r="AU64" s="44">
        <f t="shared" si="21"/>
        <v>0</v>
      </c>
      <c r="AV64" s="2">
        <f t="shared" si="22"/>
        <v>0</v>
      </c>
      <c r="AW64" s="2">
        <f t="shared" si="23"/>
        <v>0</v>
      </c>
      <c r="AX64" s="2">
        <f t="shared" si="24"/>
        <v>0</v>
      </c>
    </row>
    <row r="65" spans="1:50" ht="12.75">
      <c r="A65" s="15"/>
      <c r="B65" s="41"/>
      <c r="C65" s="33"/>
      <c r="D65" s="21"/>
      <c r="E65" s="21"/>
      <c r="F65" s="21"/>
      <c r="G65" s="32"/>
      <c r="H65" s="21"/>
      <c r="I65" s="21"/>
      <c r="J65" s="21"/>
      <c r="K65" s="32"/>
      <c r="L65" s="21"/>
      <c r="M65" s="21"/>
      <c r="N65" s="21"/>
      <c r="O65" s="36"/>
      <c r="P65" s="38"/>
      <c r="Q65" s="38"/>
      <c r="R65" s="38"/>
      <c r="S65" s="36"/>
      <c r="T65" s="21"/>
      <c r="U65" s="21"/>
      <c r="V65" s="21"/>
      <c r="W65" s="3">
        <f t="shared" si="8"/>
        <v>0</v>
      </c>
      <c r="X65" s="28">
        <f t="shared" si="12"/>
        <v>0</v>
      </c>
      <c r="Y65" s="28">
        <f t="shared" si="12"/>
        <v>0</v>
      </c>
      <c r="Z65" s="28">
        <f t="shared" si="12"/>
        <v>0</v>
      </c>
      <c r="AA65" s="48"/>
      <c r="AB65" s="26">
        <f t="shared" si="13"/>
        <v>0</v>
      </c>
      <c r="AC65" s="26">
        <f t="shared" si="13"/>
        <v>0</v>
      </c>
      <c r="AD65" s="26">
        <f t="shared" si="13"/>
        <v>0</v>
      </c>
      <c r="AE65" s="2">
        <f t="shared" si="14"/>
        <v>0</v>
      </c>
      <c r="AF65" s="2"/>
      <c r="AG65" s="2"/>
      <c r="AH65" s="2"/>
      <c r="AI65" s="2">
        <f t="shared" si="15"/>
        <v>0</v>
      </c>
      <c r="AJ65" s="2"/>
      <c r="AK65" s="2"/>
      <c r="AL65" s="2"/>
      <c r="AM65" s="2">
        <f t="shared" si="16"/>
        <v>0</v>
      </c>
      <c r="AN65" s="2"/>
      <c r="AO65" s="2"/>
      <c r="AP65" s="2"/>
      <c r="AQ65" s="2">
        <f t="shared" si="17"/>
        <v>0</v>
      </c>
      <c r="AR65" s="2">
        <f t="shared" si="18"/>
        <v>0</v>
      </c>
      <c r="AS65" s="2">
        <f t="shared" si="19"/>
        <v>0</v>
      </c>
      <c r="AT65" s="2">
        <f t="shared" si="20"/>
        <v>0</v>
      </c>
      <c r="AU65" s="44">
        <f t="shared" si="21"/>
        <v>0</v>
      </c>
      <c r="AV65" s="2">
        <f t="shared" si="22"/>
        <v>0</v>
      </c>
      <c r="AW65" s="2">
        <f t="shared" si="23"/>
        <v>0</v>
      </c>
      <c r="AX65" s="2">
        <f t="shared" si="24"/>
        <v>0</v>
      </c>
    </row>
    <row r="66" spans="1:50" ht="25.5">
      <c r="A66" s="46"/>
      <c r="B66" s="56" t="s">
        <v>19</v>
      </c>
      <c r="C66" s="47">
        <f>C67+C68</f>
        <v>65.3</v>
      </c>
      <c r="D66" s="47">
        <f aca="true" t="shared" si="37" ref="D66:AA66">D67+D68</f>
        <v>31.5</v>
      </c>
      <c r="E66" s="47">
        <f t="shared" si="37"/>
        <v>0</v>
      </c>
      <c r="F66" s="47">
        <f t="shared" si="37"/>
        <v>33.8</v>
      </c>
      <c r="G66" s="47">
        <f t="shared" si="37"/>
        <v>65.3</v>
      </c>
      <c r="H66" s="47">
        <f t="shared" si="37"/>
        <v>31.5</v>
      </c>
      <c r="I66" s="47">
        <f t="shared" si="37"/>
        <v>0</v>
      </c>
      <c r="J66" s="47">
        <f t="shared" si="37"/>
        <v>33.8</v>
      </c>
      <c r="K66" s="47">
        <f t="shared" si="37"/>
        <v>0</v>
      </c>
      <c r="L66" s="47">
        <f t="shared" si="37"/>
        <v>0</v>
      </c>
      <c r="M66" s="47">
        <f t="shared" si="37"/>
        <v>0</v>
      </c>
      <c r="N66" s="47">
        <f t="shared" si="37"/>
        <v>0</v>
      </c>
      <c r="O66" s="47">
        <f t="shared" si="37"/>
        <v>0</v>
      </c>
      <c r="P66" s="47">
        <f t="shared" si="37"/>
        <v>0</v>
      </c>
      <c r="Q66" s="47">
        <f t="shared" si="37"/>
        <v>0</v>
      </c>
      <c r="R66" s="47">
        <f t="shared" si="37"/>
        <v>0</v>
      </c>
      <c r="S66" s="47">
        <f t="shared" si="37"/>
        <v>0</v>
      </c>
      <c r="T66" s="47">
        <f t="shared" si="37"/>
        <v>0</v>
      </c>
      <c r="U66" s="47">
        <f t="shared" si="37"/>
        <v>0</v>
      </c>
      <c r="V66" s="47">
        <f t="shared" si="37"/>
        <v>0</v>
      </c>
      <c r="W66" s="48">
        <f t="shared" si="8"/>
        <v>65.3</v>
      </c>
      <c r="X66" s="26">
        <f t="shared" si="12"/>
        <v>31.5</v>
      </c>
      <c r="Y66" s="26">
        <f t="shared" si="12"/>
        <v>0</v>
      </c>
      <c r="Z66" s="26">
        <f t="shared" si="12"/>
        <v>33.8</v>
      </c>
      <c r="AA66" s="47">
        <f t="shared" si="37"/>
        <v>0</v>
      </c>
      <c r="AB66" s="26">
        <f t="shared" si="13"/>
        <v>0</v>
      </c>
      <c r="AC66" s="26">
        <f t="shared" si="13"/>
        <v>0</v>
      </c>
      <c r="AD66" s="83">
        <f t="shared" si="13"/>
        <v>0</v>
      </c>
      <c r="AE66" s="83">
        <f t="shared" si="14"/>
        <v>0</v>
      </c>
      <c r="AF66" s="83"/>
      <c r="AG66" s="83"/>
      <c r="AH66" s="83"/>
      <c r="AI66" s="83">
        <f t="shared" si="15"/>
        <v>0</v>
      </c>
      <c r="AJ66" s="83"/>
      <c r="AK66" s="83"/>
      <c r="AL66" s="83"/>
      <c r="AM66" s="83">
        <f t="shared" si="16"/>
        <v>0</v>
      </c>
      <c r="AN66" s="83"/>
      <c r="AO66" s="83"/>
      <c r="AP66" s="83"/>
      <c r="AQ66" s="83">
        <f t="shared" si="17"/>
        <v>65.3</v>
      </c>
      <c r="AR66" s="83">
        <f t="shared" si="18"/>
        <v>31.5</v>
      </c>
      <c r="AS66" s="83">
        <f t="shared" si="19"/>
        <v>0</v>
      </c>
      <c r="AT66" s="83">
        <f t="shared" si="20"/>
        <v>33.8</v>
      </c>
      <c r="AU66" s="87">
        <f t="shared" si="21"/>
        <v>0</v>
      </c>
      <c r="AV66" s="83">
        <f t="shared" si="22"/>
        <v>0</v>
      </c>
      <c r="AW66" s="83">
        <f t="shared" si="23"/>
        <v>0</v>
      </c>
      <c r="AX66" s="83">
        <f t="shared" si="24"/>
        <v>0</v>
      </c>
    </row>
    <row r="67" spans="1:50" ht="25.5">
      <c r="A67" s="15"/>
      <c r="B67" s="10" t="s">
        <v>21</v>
      </c>
      <c r="C67" s="33">
        <f t="shared" si="3"/>
        <v>2.3</v>
      </c>
      <c r="D67" s="2"/>
      <c r="E67" s="2"/>
      <c r="F67" s="2">
        <v>2.3</v>
      </c>
      <c r="G67" s="32">
        <f t="shared" si="4"/>
        <v>2.3</v>
      </c>
      <c r="H67" s="2"/>
      <c r="I67" s="2"/>
      <c r="J67" s="2">
        <v>2.3</v>
      </c>
      <c r="K67" s="32"/>
      <c r="L67" s="2"/>
      <c r="M67" s="2"/>
      <c r="N67" s="2"/>
      <c r="O67" s="36"/>
      <c r="P67" s="36"/>
      <c r="Q67" s="36"/>
      <c r="R67" s="36"/>
      <c r="S67" s="36"/>
      <c r="T67" s="2"/>
      <c r="U67" s="2"/>
      <c r="V67" s="2"/>
      <c r="W67" s="3">
        <f t="shared" si="8"/>
        <v>2.3</v>
      </c>
      <c r="X67" s="28">
        <f t="shared" si="12"/>
        <v>0</v>
      </c>
      <c r="Y67" s="28">
        <f t="shared" si="12"/>
        <v>0</v>
      </c>
      <c r="Z67" s="28">
        <f t="shared" si="12"/>
        <v>2.3</v>
      </c>
      <c r="AA67" s="48"/>
      <c r="AB67" s="26">
        <f t="shared" si="13"/>
        <v>0</v>
      </c>
      <c r="AC67" s="26">
        <f t="shared" si="13"/>
        <v>0</v>
      </c>
      <c r="AD67" s="26">
        <f t="shared" si="13"/>
        <v>0</v>
      </c>
      <c r="AE67" s="2">
        <f t="shared" si="14"/>
        <v>0</v>
      </c>
      <c r="AF67" s="2"/>
      <c r="AG67" s="2"/>
      <c r="AH67" s="2"/>
      <c r="AI67" s="2">
        <f t="shared" si="15"/>
        <v>0</v>
      </c>
      <c r="AJ67" s="2"/>
      <c r="AK67" s="2"/>
      <c r="AL67" s="2"/>
      <c r="AM67" s="2">
        <f t="shared" si="16"/>
        <v>0</v>
      </c>
      <c r="AN67" s="2"/>
      <c r="AO67" s="2"/>
      <c r="AP67" s="2"/>
      <c r="AQ67" s="2">
        <f t="shared" si="17"/>
        <v>2.3</v>
      </c>
      <c r="AR67" s="2">
        <f t="shared" si="18"/>
        <v>0</v>
      </c>
      <c r="AS67" s="2">
        <f t="shared" si="19"/>
        <v>0</v>
      </c>
      <c r="AT67" s="2">
        <f t="shared" si="20"/>
        <v>2.3</v>
      </c>
      <c r="AU67" s="44">
        <f t="shared" si="21"/>
        <v>0</v>
      </c>
      <c r="AV67" s="2">
        <f t="shared" si="22"/>
        <v>0</v>
      </c>
      <c r="AW67" s="2">
        <f t="shared" si="23"/>
        <v>0</v>
      </c>
      <c r="AX67" s="2">
        <f t="shared" si="24"/>
        <v>0</v>
      </c>
    </row>
    <row r="68" spans="1:50" ht="38.25">
      <c r="A68" s="15"/>
      <c r="B68" s="10" t="s">
        <v>75</v>
      </c>
      <c r="C68" s="33">
        <f t="shared" si="3"/>
        <v>63</v>
      </c>
      <c r="D68" s="2">
        <v>31.5</v>
      </c>
      <c r="E68" s="2"/>
      <c r="F68" s="2">
        <v>31.5</v>
      </c>
      <c r="G68" s="32">
        <f t="shared" si="4"/>
        <v>63</v>
      </c>
      <c r="H68" s="2">
        <v>31.5</v>
      </c>
      <c r="I68" s="2"/>
      <c r="J68" s="2">
        <v>31.5</v>
      </c>
      <c r="K68" s="32"/>
      <c r="L68" s="2"/>
      <c r="M68" s="2"/>
      <c r="N68" s="2"/>
      <c r="O68" s="36"/>
      <c r="P68" s="36"/>
      <c r="Q68" s="36"/>
      <c r="R68" s="36"/>
      <c r="S68" s="36"/>
      <c r="T68" s="2"/>
      <c r="U68" s="2"/>
      <c r="V68" s="2"/>
      <c r="W68" s="3">
        <f t="shared" si="8"/>
        <v>63</v>
      </c>
      <c r="X68" s="28">
        <f t="shared" si="12"/>
        <v>31.5</v>
      </c>
      <c r="Y68" s="28">
        <f t="shared" si="12"/>
        <v>0</v>
      </c>
      <c r="Z68" s="28">
        <f t="shared" si="12"/>
        <v>31.5</v>
      </c>
      <c r="AA68" s="48"/>
      <c r="AB68" s="26">
        <f t="shared" si="13"/>
        <v>0</v>
      </c>
      <c r="AC68" s="26">
        <f t="shared" si="13"/>
        <v>0</v>
      </c>
      <c r="AD68" s="26">
        <f t="shared" si="13"/>
        <v>0</v>
      </c>
      <c r="AE68" s="2">
        <f t="shared" si="14"/>
        <v>0</v>
      </c>
      <c r="AF68" s="2"/>
      <c r="AG68" s="2"/>
      <c r="AH68" s="2"/>
      <c r="AI68" s="2">
        <f t="shared" si="15"/>
        <v>0</v>
      </c>
      <c r="AJ68" s="2"/>
      <c r="AK68" s="2"/>
      <c r="AL68" s="2"/>
      <c r="AM68" s="2">
        <f t="shared" si="16"/>
        <v>0</v>
      </c>
      <c r="AN68" s="2"/>
      <c r="AO68" s="2"/>
      <c r="AP68" s="2"/>
      <c r="AQ68" s="2">
        <f t="shared" si="17"/>
        <v>63</v>
      </c>
      <c r="AR68" s="2">
        <f t="shared" si="18"/>
        <v>31.5</v>
      </c>
      <c r="AS68" s="2">
        <f t="shared" si="19"/>
        <v>0</v>
      </c>
      <c r="AT68" s="2">
        <f t="shared" si="20"/>
        <v>31.5</v>
      </c>
      <c r="AU68" s="44">
        <f t="shared" si="21"/>
        <v>0</v>
      </c>
      <c r="AV68" s="2">
        <f t="shared" si="22"/>
        <v>0</v>
      </c>
      <c r="AW68" s="2">
        <f t="shared" si="23"/>
        <v>0</v>
      </c>
      <c r="AX68" s="2">
        <f t="shared" si="24"/>
        <v>0</v>
      </c>
    </row>
    <row r="69" spans="1:50" ht="12.75">
      <c r="A69" s="46"/>
      <c r="B69" s="48" t="s">
        <v>143</v>
      </c>
      <c r="C69" s="47">
        <f>C70</f>
        <v>30.8</v>
      </c>
      <c r="D69" s="47">
        <f>D70</f>
        <v>0</v>
      </c>
      <c r="E69" s="47">
        <f>E70</f>
        <v>0</v>
      </c>
      <c r="F69" s="47">
        <f>F70</f>
        <v>30.8</v>
      </c>
      <c r="G69" s="47">
        <f>G70+G71+G72+G73+G74+G75+G76+G77+G78</f>
        <v>186.89999999999998</v>
      </c>
      <c r="H69" s="47">
        <f aca="true" t="shared" si="38" ref="H69:AX69">H70+H71+H72+H73+H74+H75+H76+H77+H78</f>
        <v>0</v>
      </c>
      <c r="I69" s="47">
        <f t="shared" si="38"/>
        <v>0</v>
      </c>
      <c r="J69" s="47">
        <f t="shared" si="38"/>
        <v>186.89999999999998</v>
      </c>
      <c r="K69" s="47">
        <f t="shared" si="38"/>
        <v>119.5</v>
      </c>
      <c r="L69" s="47">
        <f t="shared" si="38"/>
        <v>0</v>
      </c>
      <c r="M69" s="47">
        <f t="shared" si="38"/>
        <v>0</v>
      </c>
      <c r="N69" s="47">
        <f t="shared" si="38"/>
        <v>119.5</v>
      </c>
      <c r="O69" s="47">
        <f t="shared" si="38"/>
        <v>119.5</v>
      </c>
      <c r="P69" s="47">
        <f t="shared" si="38"/>
        <v>0</v>
      </c>
      <c r="Q69" s="47">
        <f t="shared" si="38"/>
        <v>0</v>
      </c>
      <c r="R69" s="47">
        <f t="shared" si="38"/>
        <v>119.5</v>
      </c>
      <c r="S69" s="47">
        <f t="shared" si="38"/>
        <v>119.5</v>
      </c>
      <c r="T69" s="47">
        <f t="shared" si="38"/>
        <v>0</v>
      </c>
      <c r="U69" s="47">
        <f t="shared" si="38"/>
        <v>0</v>
      </c>
      <c r="V69" s="47">
        <f t="shared" si="38"/>
        <v>119.5</v>
      </c>
      <c r="W69" s="47">
        <f t="shared" si="38"/>
        <v>306.4</v>
      </c>
      <c r="X69" s="47">
        <f t="shared" si="38"/>
        <v>0</v>
      </c>
      <c r="Y69" s="47">
        <f t="shared" si="38"/>
        <v>0</v>
      </c>
      <c r="Z69" s="47">
        <f t="shared" si="38"/>
        <v>306.4</v>
      </c>
      <c r="AA69" s="47">
        <f t="shared" si="38"/>
        <v>889.7</v>
      </c>
      <c r="AB69" s="47">
        <f t="shared" si="38"/>
        <v>0</v>
      </c>
      <c r="AC69" s="47">
        <f t="shared" si="38"/>
        <v>0</v>
      </c>
      <c r="AD69" s="47">
        <f t="shared" si="38"/>
        <v>889.7</v>
      </c>
      <c r="AE69" s="47">
        <f t="shared" si="38"/>
        <v>889.7</v>
      </c>
      <c r="AF69" s="47">
        <f t="shared" si="38"/>
        <v>0</v>
      </c>
      <c r="AG69" s="47">
        <f t="shared" si="38"/>
        <v>0</v>
      </c>
      <c r="AH69" s="47">
        <f t="shared" si="38"/>
        <v>889.7</v>
      </c>
      <c r="AI69" s="47">
        <f t="shared" si="38"/>
        <v>889.7</v>
      </c>
      <c r="AJ69" s="47">
        <f t="shared" si="38"/>
        <v>0</v>
      </c>
      <c r="AK69" s="47">
        <f t="shared" si="38"/>
        <v>0</v>
      </c>
      <c r="AL69" s="47">
        <f t="shared" si="38"/>
        <v>889.7</v>
      </c>
      <c r="AM69" s="47">
        <f t="shared" si="38"/>
        <v>889.7</v>
      </c>
      <c r="AN69" s="47">
        <f t="shared" si="38"/>
        <v>0</v>
      </c>
      <c r="AO69" s="47">
        <f t="shared" si="38"/>
        <v>0</v>
      </c>
      <c r="AP69" s="47">
        <f t="shared" si="38"/>
        <v>889.7</v>
      </c>
      <c r="AQ69" s="47">
        <f t="shared" si="38"/>
        <v>1196.1</v>
      </c>
      <c r="AR69" s="47">
        <f t="shared" si="38"/>
        <v>0</v>
      </c>
      <c r="AS69" s="47">
        <f t="shared" si="38"/>
        <v>0</v>
      </c>
      <c r="AT69" s="47">
        <f t="shared" si="38"/>
        <v>1196.1</v>
      </c>
      <c r="AU69" s="47">
        <f t="shared" si="38"/>
        <v>0</v>
      </c>
      <c r="AV69" s="47">
        <f t="shared" si="38"/>
        <v>0</v>
      </c>
      <c r="AW69" s="47">
        <f t="shared" si="38"/>
        <v>0</v>
      </c>
      <c r="AX69" s="47">
        <f t="shared" si="38"/>
        <v>0</v>
      </c>
    </row>
    <row r="70" spans="1:50" ht="24" customHeight="1">
      <c r="A70" s="42"/>
      <c r="B70" s="39" t="s">
        <v>44</v>
      </c>
      <c r="C70" s="33">
        <f t="shared" si="3"/>
        <v>30.8</v>
      </c>
      <c r="D70" s="36"/>
      <c r="E70" s="36"/>
      <c r="F70" s="36">
        <v>30.8</v>
      </c>
      <c r="G70" s="32">
        <f t="shared" si="4"/>
        <v>30.8</v>
      </c>
      <c r="H70" s="36"/>
      <c r="I70" s="36"/>
      <c r="J70" s="36">
        <v>30.8</v>
      </c>
      <c r="K70" s="32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71">
        <v>30.8</v>
      </c>
      <c r="X70" s="28">
        <f t="shared" si="12"/>
        <v>0</v>
      </c>
      <c r="Y70" s="28">
        <f t="shared" si="12"/>
        <v>0</v>
      </c>
      <c r="Z70" s="28">
        <f t="shared" si="12"/>
        <v>30.8</v>
      </c>
      <c r="AA70" s="83"/>
      <c r="AB70" s="26">
        <f t="shared" si="13"/>
        <v>0</v>
      </c>
      <c r="AC70" s="26">
        <f t="shared" si="13"/>
        <v>0</v>
      </c>
      <c r="AD70" s="26">
        <f t="shared" si="13"/>
        <v>0</v>
      </c>
      <c r="AE70" s="2">
        <f t="shared" si="14"/>
        <v>0</v>
      </c>
      <c r="AF70" s="2"/>
      <c r="AG70" s="2"/>
      <c r="AH70" s="2"/>
      <c r="AI70" s="2">
        <f t="shared" si="15"/>
        <v>0</v>
      </c>
      <c r="AJ70" s="2"/>
      <c r="AK70" s="2"/>
      <c r="AL70" s="2"/>
      <c r="AM70" s="2">
        <f t="shared" si="16"/>
        <v>0</v>
      </c>
      <c r="AN70" s="2"/>
      <c r="AO70" s="2"/>
      <c r="AP70" s="2"/>
      <c r="AQ70" s="2">
        <f t="shared" si="17"/>
        <v>30.8</v>
      </c>
      <c r="AR70" s="2">
        <f t="shared" si="18"/>
        <v>0</v>
      </c>
      <c r="AS70" s="2">
        <f t="shared" si="19"/>
        <v>0</v>
      </c>
      <c r="AT70" s="2">
        <f t="shared" si="20"/>
        <v>30.8</v>
      </c>
      <c r="AU70" s="44">
        <f t="shared" si="21"/>
        <v>0</v>
      </c>
      <c r="AV70" s="2">
        <f t="shared" si="22"/>
        <v>0</v>
      </c>
      <c r="AW70" s="2">
        <f t="shared" si="23"/>
        <v>0</v>
      </c>
      <c r="AX70" s="2">
        <f t="shared" si="24"/>
        <v>0</v>
      </c>
    </row>
    <row r="71" spans="1:50" ht="37.5" customHeight="1">
      <c r="A71" s="15"/>
      <c r="B71" s="213" t="s">
        <v>178</v>
      </c>
      <c r="C71" s="33">
        <v>0</v>
      </c>
      <c r="D71" s="2"/>
      <c r="E71" s="2"/>
      <c r="F71" s="24"/>
      <c r="G71" s="32">
        <f aca="true" t="shared" si="39" ref="G71:G78">H71+I71+J71</f>
        <v>0</v>
      </c>
      <c r="H71" s="2"/>
      <c r="I71" s="2"/>
      <c r="J71" s="24"/>
      <c r="K71" s="32"/>
      <c r="L71" s="2"/>
      <c r="M71" s="2"/>
      <c r="N71" s="2"/>
      <c r="O71" s="36"/>
      <c r="P71" s="36"/>
      <c r="Q71" s="36"/>
      <c r="R71" s="36"/>
      <c r="S71" s="36"/>
      <c r="T71" s="2"/>
      <c r="U71" s="2"/>
      <c r="V71" s="2"/>
      <c r="W71" s="28"/>
      <c r="X71" s="28"/>
      <c r="Y71" s="28"/>
      <c r="Z71" s="28"/>
      <c r="AA71" s="48">
        <v>62</v>
      </c>
      <c r="AB71" s="26"/>
      <c r="AC71" s="26"/>
      <c r="AD71" s="26">
        <v>62</v>
      </c>
      <c r="AE71" s="2">
        <v>62</v>
      </c>
      <c r="AF71" s="2"/>
      <c r="AG71" s="2"/>
      <c r="AH71" s="2">
        <v>62</v>
      </c>
      <c r="AI71" s="2">
        <v>62</v>
      </c>
      <c r="AJ71" s="2"/>
      <c r="AK71" s="2"/>
      <c r="AL71" s="2">
        <v>62</v>
      </c>
      <c r="AM71" s="2">
        <v>62</v>
      </c>
      <c r="AN71" s="2">
        <v>0</v>
      </c>
      <c r="AO71" s="2">
        <v>0</v>
      </c>
      <c r="AP71" s="2">
        <v>62</v>
      </c>
      <c r="AQ71" s="2">
        <f aca="true" t="shared" si="40" ref="AQ71:AQ78">AR71+AS71+AT71</f>
        <v>62</v>
      </c>
      <c r="AR71" s="2">
        <v>0</v>
      </c>
      <c r="AS71" s="2">
        <v>0</v>
      </c>
      <c r="AT71" s="2">
        <f aca="true" t="shared" si="41" ref="AT71:AT78">Z71+AL71</f>
        <v>62</v>
      </c>
      <c r="AU71" s="44">
        <f aca="true" t="shared" si="42" ref="AU71:AU78">AV71+AW71+AX71</f>
        <v>0</v>
      </c>
      <c r="AV71" s="2">
        <f aca="true" t="shared" si="43" ref="AV71:AV78">AJ71-AN71</f>
        <v>0</v>
      </c>
      <c r="AW71" s="2">
        <f aca="true" t="shared" si="44" ref="AW71:AW78">AK71-AO71</f>
        <v>0</v>
      </c>
      <c r="AX71" s="2">
        <f aca="true" t="shared" si="45" ref="AX71:AX78">AL71-AP71</f>
        <v>0</v>
      </c>
    </row>
    <row r="72" spans="1:50" ht="50.25" customHeight="1">
      <c r="A72" s="15"/>
      <c r="B72" s="213" t="s">
        <v>177</v>
      </c>
      <c r="C72" s="33">
        <v>0</v>
      </c>
      <c r="D72" s="2"/>
      <c r="E72" s="2"/>
      <c r="F72" s="24"/>
      <c r="G72" s="32">
        <f t="shared" si="39"/>
        <v>0</v>
      </c>
      <c r="H72" s="2"/>
      <c r="I72" s="2"/>
      <c r="J72" s="24"/>
      <c r="K72" s="32"/>
      <c r="L72" s="2"/>
      <c r="M72" s="2"/>
      <c r="N72" s="2"/>
      <c r="O72" s="36"/>
      <c r="P72" s="36"/>
      <c r="Q72" s="36"/>
      <c r="R72" s="36"/>
      <c r="S72" s="36"/>
      <c r="T72" s="2"/>
      <c r="U72" s="2"/>
      <c r="V72" s="2"/>
      <c r="W72" s="28"/>
      <c r="X72" s="28"/>
      <c r="Y72" s="28"/>
      <c r="Z72" s="28"/>
      <c r="AA72" s="48">
        <v>29</v>
      </c>
      <c r="AB72" s="26"/>
      <c r="AC72" s="26"/>
      <c r="AD72" s="26">
        <v>29</v>
      </c>
      <c r="AE72" s="2">
        <v>29</v>
      </c>
      <c r="AF72" s="2"/>
      <c r="AG72" s="2"/>
      <c r="AH72" s="2">
        <v>29</v>
      </c>
      <c r="AI72" s="2">
        <v>29</v>
      </c>
      <c r="AJ72" s="2"/>
      <c r="AK72" s="2"/>
      <c r="AL72" s="2">
        <v>29</v>
      </c>
      <c r="AM72" s="2">
        <v>29</v>
      </c>
      <c r="AN72" s="2">
        <v>0</v>
      </c>
      <c r="AO72" s="2">
        <v>0</v>
      </c>
      <c r="AP72" s="2">
        <v>29</v>
      </c>
      <c r="AQ72" s="2">
        <f t="shared" si="40"/>
        <v>29</v>
      </c>
      <c r="AR72" s="2">
        <v>0</v>
      </c>
      <c r="AS72" s="2">
        <v>0</v>
      </c>
      <c r="AT72" s="2">
        <f t="shared" si="41"/>
        <v>29</v>
      </c>
      <c r="AU72" s="44">
        <f t="shared" si="42"/>
        <v>0</v>
      </c>
      <c r="AV72" s="2">
        <f t="shared" si="43"/>
        <v>0</v>
      </c>
      <c r="AW72" s="2">
        <f t="shared" si="44"/>
        <v>0</v>
      </c>
      <c r="AX72" s="2">
        <f t="shared" si="45"/>
        <v>0</v>
      </c>
    </row>
    <row r="73" spans="1:50" ht="38.25" customHeight="1">
      <c r="A73" s="15"/>
      <c r="B73" s="213" t="s">
        <v>176</v>
      </c>
      <c r="C73" s="33">
        <v>0</v>
      </c>
      <c r="D73" s="2"/>
      <c r="E73" s="2"/>
      <c r="F73" s="24"/>
      <c r="G73" s="32">
        <f t="shared" si="39"/>
        <v>0</v>
      </c>
      <c r="H73" s="2"/>
      <c r="I73" s="2"/>
      <c r="J73" s="24"/>
      <c r="K73" s="32"/>
      <c r="L73" s="2"/>
      <c r="M73" s="2"/>
      <c r="N73" s="2"/>
      <c r="O73" s="36"/>
      <c r="P73" s="36"/>
      <c r="Q73" s="36"/>
      <c r="R73" s="36"/>
      <c r="S73" s="36"/>
      <c r="T73" s="2"/>
      <c r="U73" s="2"/>
      <c r="V73" s="2"/>
      <c r="W73" s="28"/>
      <c r="X73" s="28"/>
      <c r="Y73" s="28"/>
      <c r="Z73" s="28"/>
      <c r="AA73" s="48">
        <v>798.7</v>
      </c>
      <c r="AB73" s="26"/>
      <c r="AC73" s="26"/>
      <c r="AD73" s="26">
        <v>798.7</v>
      </c>
      <c r="AE73" s="2">
        <v>798.7</v>
      </c>
      <c r="AF73" s="2"/>
      <c r="AG73" s="2"/>
      <c r="AH73" s="2">
        <v>798.7</v>
      </c>
      <c r="AI73" s="2">
        <v>798.7</v>
      </c>
      <c r="AJ73" s="2"/>
      <c r="AK73" s="2"/>
      <c r="AL73" s="2">
        <v>798.7</v>
      </c>
      <c r="AM73" s="2">
        <v>798.7</v>
      </c>
      <c r="AN73" s="2">
        <v>0</v>
      </c>
      <c r="AO73" s="2">
        <v>0</v>
      </c>
      <c r="AP73" s="2">
        <v>798.7</v>
      </c>
      <c r="AQ73" s="2">
        <f t="shared" si="40"/>
        <v>798.7</v>
      </c>
      <c r="AR73" s="2">
        <v>0</v>
      </c>
      <c r="AS73" s="2">
        <v>0</v>
      </c>
      <c r="AT73" s="2">
        <f t="shared" si="41"/>
        <v>798.7</v>
      </c>
      <c r="AU73" s="44">
        <f t="shared" si="42"/>
        <v>0</v>
      </c>
      <c r="AV73" s="2">
        <f t="shared" si="43"/>
        <v>0</v>
      </c>
      <c r="AW73" s="2">
        <f t="shared" si="44"/>
        <v>0</v>
      </c>
      <c r="AX73" s="2">
        <f t="shared" si="45"/>
        <v>0</v>
      </c>
    </row>
    <row r="74" spans="1:50" ht="30" customHeight="1">
      <c r="A74" s="15"/>
      <c r="B74" s="213" t="s">
        <v>72</v>
      </c>
      <c r="C74" s="33">
        <f>D74+E74+F74</f>
        <v>0</v>
      </c>
      <c r="D74" s="2"/>
      <c r="E74" s="2"/>
      <c r="F74" s="24"/>
      <c r="G74" s="32">
        <f t="shared" si="39"/>
        <v>0</v>
      </c>
      <c r="H74" s="2"/>
      <c r="I74" s="2"/>
      <c r="J74" s="24"/>
      <c r="K74" s="32">
        <f>L74+M74+N74</f>
        <v>49.5</v>
      </c>
      <c r="L74" s="2"/>
      <c r="M74" s="2"/>
      <c r="N74" s="2">
        <v>49.5</v>
      </c>
      <c r="O74" s="36">
        <f>P74+Q74+R74</f>
        <v>49.5</v>
      </c>
      <c r="P74" s="36"/>
      <c r="Q74" s="36"/>
      <c r="R74" s="36">
        <v>49.5</v>
      </c>
      <c r="S74" s="36">
        <f>T74+U74+V74</f>
        <v>49.5</v>
      </c>
      <c r="T74" s="2"/>
      <c r="U74" s="2"/>
      <c r="V74" s="2">
        <v>49.5</v>
      </c>
      <c r="W74" s="28">
        <f>X74+Y74+Z74</f>
        <v>49.5</v>
      </c>
      <c r="X74" s="28">
        <f aca="true" t="shared" si="46" ref="X74:Z78">H74+T74</f>
        <v>0</v>
      </c>
      <c r="Y74" s="28">
        <f t="shared" si="46"/>
        <v>0</v>
      </c>
      <c r="Z74" s="28">
        <f t="shared" si="46"/>
        <v>49.5</v>
      </c>
      <c r="AA74" s="48"/>
      <c r="AB74" s="26">
        <f aca="true" t="shared" si="47" ref="AB74:AD78">D74+L74-X74</f>
        <v>0</v>
      </c>
      <c r="AC74" s="26">
        <f t="shared" si="47"/>
        <v>0</v>
      </c>
      <c r="AD74" s="26">
        <f t="shared" si="47"/>
        <v>0</v>
      </c>
      <c r="AE74" s="2">
        <f>AF74+AG74+AH74</f>
        <v>0</v>
      </c>
      <c r="AF74" s="2"/>
      <c r="AG74" s="2"/>
      <c r="AH74" s="2"/>
      <c r="AI74" s="2">
        <f>AJ74+AK74+AL74</f>
        <v>0</v>
      </c>
      <c r="AJ74" s="2"/>
      <c r="AK74" s="2"/>
      <c r="AL74" s="2"/>
      <c r="AM74" s="2">
        <f>AN74+AO74+AP74</f>
        <v>0</v>
      </c>
      <c r="AN74" s="2"/>
      <c r="AO74" s="2"/>
      <c r="AP74" s="2"/>
      <c r="AQ74" s="2">
        <f t="shared" si="40"/>
        <v>49.5</v>
      </c>
      <c r="AR74" s="2">
        <f>AN74+X74</f>
        <v>0</v>
      </c>
      <c r="AS74" s="2">
        <f>Y74+AO74</f>
        <v>0</v>
      </c>
      <c r="AT74" s="2">
        <f t="shared" si="41"/>
        <v>49.5</v>
      </c>
      <c r="AU74" s="44">
        <f t="shared" si="42"/>
        <v>0</v>
      </c>
      <c r="AV74" s="2">
        <f t="shared" si="43"/>
        <v>0</v>
      </c>
      <c r="AW74" s="2">
        <f t="shared" si="44"/>
        <v>0</v>
      </c>
      <c r="AX74" s="2">
        <f t="shared" si="45"/>
        <v>0</v>
      </c>
    </row>
    <row r="75" spans="1:50" ht="38.25">
      <c r="A75" s="15"/>
      <c r="B75" s="213" t="s">
        <v>161</v>
      </c>
      <c r="C75" s="44">
        <f>D75+E75+F75</f>
        <v>15.5</v>
      </c>
      <c r="D75" s="24"/>
      <c r="E75" s="24"/>
      <c r="F75" s="24">
        <v>15.5</v>
      </c>
      <c r="G75" s="32">
        <f t="shared" si="39"/>
        <v>15.5</v>
      </c>
      <c r="H75" s="2"/>
      <c r="I75" s="2"/>
      <c r="J75" s="2">
        <v>15.5</v>
      </c>
      <c r="K75" s="32">
        <f>L75+M75+N75</f>
        <v>0</v>
      </c>
      <c r="L75" s="2"/>
      <c r="M75" s="2"/>
      <c r="N75" s="2"/>
      <c r="O75" s="36">
        <f>P75+Q75+R75</f>
        <v>0</v>
      </c>
      <c r="P75" s="36"/>
      <c r="Q75" s="36"/>
      <c r="R75" s="36"/>
      <c r="S75" s="36">
        <f>T75+U75+V75</f>
        <v>0</v>
      </c>
      <c r="T75" s="2"/>
      <c r="U75" s="2"/>
      <c r="V75" s="2"/>
      <c r="W75" s="28">
        <f>X75+Y75+Z75</f>
        <v>15.5</v>
      </c>
      <c r="X75" s="28">
        <f t="shared" si="46"/>
        <v>0</v>
      </c>
      <c r="Y75" s="28">
        <f t="shared" si="46"/>
        <v>0</v>
      </c>
      <c r="Z75" s="28">
        <f t="shared" si="46"/>
        <v>15.5</v>
      </c>
      <c r="AA75" s="48">
        <f>AB75+AC75+AD75</f>
        <v>0</v>
      </c>
      <c r="AB75" s="26">
        <f t="shared" si="47"/>
        <v>0</v>
      </c>
      <c r="AC75" s="26">
        <f t="shared" si="47"/>
        <v>0</v>
      </c>
      <c r="AD75" s="26">
        <f t="shared" si="47"/>
        <v>0</v>
      </c>
      <c r="AE75" s="2">
        <f>AF75+AG75+AH75</f>
        <v>0</v>
      </c>
      <c r="AF75" s="2"/>
      <c r="AG75" s="2"/>
      <c r="AH75" s="2"/>
      <c r="AI75" s="2">
        <f>AJ75+AK75+AL75</f>
        <v>0</v>
      </c>
      <c r="AJ75" s="2"/>
      <c r="AK75" s="2"/>
      <c r="AL75" s="2"/>
      <c r="AM75" s="2">
        <f>AN75+AO75+AP75</f>
        <v>0</v>
      </c>
      <c r="AN75" s="2"/>
      <c r="AO75" s="2"/>
      <c r="AP75" s="2"/>
      <c r="AQ75" s="2">
        <f t="shared" si="40"/>
        <v>15.5</v>
      </c>
      <c r="AR75" s="2">
        <f>AN75+X75</f>
        <v>0</v>
      </c>
      <c r="AS75" s="2">
        <f>Y75+AO75</f>
        <v>0</v>
      </c>
      <c r="AT75" s="2">
        <f t="shared" si="41"/>
        <v>15.5</v>
      </c>
      <c r="AU75" s="44">
        <f t="shared" si="42"/>
        <v>0</v>
      </c>
      <c r="AV75" s="2">
        <f t="shared" si="43"/>
        <v>0</v>
      </c>
      <c r="AW75" s="2">
        <f t="shared" si="44"/>
        <v>0</v>
      </c>
      <c r="AX75" s="2">
        <f t="shared" si="45"/>
        <v>0</v>
      </c>
    </row>
    <row r="76" spans="1:50" ht="38.25">
      <c r="A76" s="15"/>
      <c r="B76" s="213" t="s">
        <v>162</v>
      </c>
      <c r="C76" s="44">
        <f>D76+E76+F76</f>
        <v>50</v>
      </c>
      <c r="D76" s="24"/>
      <c r="E76" s="24"/>
      <c r="F76" s="24">
        <v>50</v>
      </c>
      <c r="G76" s="32">
        <f t="shared" si="39"/>
        <v>50</v>
      </c>
      <c r="H76" s="2"/>
      <c r="I76" s="2"/>
      <c r="J76" s="2">
        <v>50</v>
      </c>
      <c r="K76" s="32">
        <f>L76+M76+N76</f>
        <v>0</v>
      </c>
      <c r="L76" s="2"/>
      <c r="M76" s="2"/>
      <c r="N76" s="2"/>
      <c r="O76" s="36">
        <f>P76+Q76+R76</f>
        <v>0</v>
      </c>
      <c r="P76" s="36"/>
      <c r="Q76" s="36"/>
      <c r="R76" s="36"/>
      <c r="S76" s="36">
        <f>T76+U76+V76</f>
        <v>0</v>
      </c>
      <c r="T76" s="2"/>
      <c r="U76" s="2"/>
      <c r="V76" s="2"/>
      <c r="W76" s="28">
        <f>X76+Y76+Z76</f>
        <v>50</v>
      </c>
      <c r="X76" s="28">
        <f t="shared" si="46"/>
        <v>0</v>
      </c>
      <c r="Y76" s="28">
        <f t="shared" si="46"/>
        <v>0</v>
      </c>
      <c r="Z76" s="28">
        <f t="shared" si="46"/>
        <v>50</v>
      </c>
      <c r="AA76" s="48">
        <f>AB76+AC76+AD76</f>
        <v>0</v>
      </c>
      <c r="AB76" s="26">
        <f t="shared" si="47"/>
        <v>0</v>
      </c>
      <c r="AC76" s="26">
        <f t="shared" si="47"/>
        <v>0</v>
      </c>
      <c r="AD76" s="26">
        <f t="shared" si="47"/>
        <v>0</v>
      </c>
      <c r="AE76" s="2">
        <f>AF76+AG76+AH76</f>
        <v>0</v>
      </c>
      <c r="AF76" s="2"/>
      <c r="AG76" s="2"/>
      <c r="AH76" s="2"/>
      <c r="AI76" s="2">
        <f>AJ76+AK76+AL76</f>
        <v>0</v>
      </c>
      <c r="AJ76" s="2"/>
      <c r="AK76" s="2"/>
      <c r="AL76" s="2"/>
      <c r="AM76" s="2">
        <f>AN76+AO76+AP76</f>
        <v>0</v>
      </c>
      <c r="AN76" s="2"/>
      <c r="AO76" s="2"/>
      <c r="AP76" s="2"/>
      <c r="AQ76" s="2">
        <f t="shared" si="40"/>
        <v>50</v>
      </c>
      <c r="AR76" s="2">
        <f>AN76+X76</f>
        <v>0</v>
      </c>
      <c r="AS76" s="2">
        <f>Y76+AO76</f>
        <v>0</v>
      </c>
      <c r="AT76" s="2">
        <f t="shared" si="41"/>
        <v>50</v>
      </c>
      <c r="AU76" s="44">
        <f t="shared" si="42"/>
        <v>0</v>
      </c>
      <c r="AV76" s="2">
        <f t="shared" si="43"/>
        <v>0</v>
      </c>
      <c r="AW76" s="2">
        <f t="shared" si="44"/>
        <v>0</v>
      </c>
      <c r="AX76" s="2">
        <f t="shared" si="45"/>
        <v>0</v>
      </c>
    </row>
    <row r="77" spans="1:50" ht="38.25">
      <c r="A77" s="15"/>
      <c r="B77" s="213" t="s">
        <v>172</v>
      </c>
      <c r="C77" s="33">
        <f>D77+E77+F77</f>
        <v>0</v>
      </c>
      <c r="D77" s="2"/>
      <c r="E77" s="2"/>
      <c r="F77" s="24"/>
      <c r="G77" s="32">
        <f t="shared" si="39"/>
        <v>0</v>
      </c>
      <c r="H77" s="2"/>
      <c r="I77" s="2"/>
      <c r="J77" s="2"/>
      <c r="K77" s="32">
        <f>L77+M77+N77</f>
        <v>70</v>
      </c>
      <c r="L77" s="2"/>
      <c r="M77" s="2"/>
      <c r="N77" s="2">
        <v>70</v>
      </c>
      <c r="O77" s="36">
        <f>P77+Q77+R77</f>
        <v>70</v>
      </c>
      <c r="P77" s="36"/>
      <c r="Q77" s="36"/>
      <c r="R77" s="36">
        <v>70</v>
      </c>
      <c r="S77" s="36">
        <f>T77+U77+V77</f>
        <v>70</v>
      </c>
      <c r="T77" s="2"/>
      <c r="U77" s="2"/>
      <c r="V77" s="2">
        <v>70</v>
      </c>
      <c r="W77" s="28">
        <f>X77+Y77+Z77</f>
        <v>70</v>
      </c>
      <c r="X77" s="28">
        <f t="shared" si="46"/>
        <v>0</v>
      </c>
      <c r="Y77" s="28">
        <f t="shared" si="46"/>
        <v>0</v>
      </c>
      <c r="Z77" s="28">
        <f t="shared" si="46"/>
        <v>70</v>
      </c>
      <c r="AA77" s="48"/>
      <c r="AB77" s="26">
        <f t="shared" si="47"/>
        <v>0</v>
      </c>
      <c r="AC77" s="26">
        <f t="shared" si="47"/>
        <v>0</v>
      </c>
      <c r="AD77" s="26">
        <f t="shared" si="47"/>
        <v>0</v>
      </c>
      <c r="AE77" s="2">
        <f>AF77+AG77+AH77</f>
        <v>0</v>
      </c>
      <c r="AF77" s="2"/>
      <c r="AG77" s="2"/>
      <c r="AH77" s="2"/>
      <c r="AI77" s="2">
        <f>AJ77+AK77+AL77</f>
        <v>0</v>
      </c>
      <c r="AJ77" s="2"/>
      <c r="AK77" s="2"/>
      <c r="AL77" s="2"/>
      <c r="AM77" s="2">
        <f>AN77+AO77+AP77</f>
        <v>0</v>
      </c>
      <c r="AN77" s="2"/>
      <c r="AO77" s="2"/>
      <c r="AP77" s="2"/>
      <c r="AQ77" s="2">
        <f t="shared" si="40"/>
        <v>70</v>
      </c>
      <c r="AR77" s="2">
        <f>AN77+X77</f>
        <v>0</v>
      </c>
      <c r="AS77" s="2">
        <f>Y77+AO77</f>
        <v>0</v>
      </c>
      <c r="AT77" s="2">
        <f t="shared" si="41"/>
        <v>70</v>
      </c>
      <c r="AU77" s="44">
        <f t="shared" si="42"/>
        <v>0</v>
      </c>
      <c r="AV77" s="2">
        <f t="shared" si="43"/>
        <v>0</v>
      </c>
      <c r="AW77" s="2">
        <f t="shared" si="44"/>
        <v>0</v>
      </c>
      <c r="AX77" s="2">
        <f t="shared" si="45"/>
        <v>0</v>
      </c>
    </row>
    <row r="78" spans="1:50" ht="38.25">
      <c r="A78" s="15"/>
      <c r="B78" s="213" t="s">
        <v>27</v>
      </c>
      <c r="C78" s="33">
        <f>D78+E78+F78</f>
        <v>90.6</v>
      </c>
      <c r="D78" s="2"/>
      <c r="E78" s="2"/>
      <c r="F78" s="2">
        <v>90.6</v>
      </c>
      <c r="G78" s="32">
        <f t="shared" si="39"/>
        <v>90.6</v>
      </c>
      <c r="H78" s="2"/>
      <c r="I78" s="2"/>
      <c r="J78" s="2">
        <v>90.6</v>
      </c>
      <c r="K78" s="32">
        <f>L78+M78+N78</f>
        <v>0</v>
      </c>
      <c r="L78" s="2"/>
      <c r="M78" s="2"/>
      <c r="N78" s="2"/>
      <c r="O78" s="36">
        <f>P78+Q78+R78</f>
        <v>0</v>
      </c>
      <c r="P78" s="36"/>
      <c r="Q78" s="36"/>
      <c r="R78" s="36"/>
      <c r="S78" s="36">
        <f>T78+U78+V78</f>
        <v>0</v>
      </c>
      <c r="T78" s="2"/>
      <c r="U78" s="2"/>
      <c r="V78" s="2"/>
      <c r="W78" s="28">
        <f>X78+Y78+Z78</f>
        <v>90.6</v>
      </c>
      <c r="X78" s="28">
        <f t="shared" si="46"/>
        <v>0</v>
      </c>
      <c r="Y78" s="28">
        <f t="shared" si="46"/>
        <v>0</v>
      </c>
      <c r="Z78" s="28">
        <f t="shared" si="46"/>
        <v>90.6</v>
      </c>
      <c r="AA78" s="48">
        <f>AB78+AC78+AD78</f>
        <v>0</v>
      </c>
      <c r="AB78" s="26">
        <f t="shared" si="47"/>
        <v>0</v>
      </c>
      <c r="AC78" s="26">
        <f t="shared" si="47"/>
        <v>0</v>
      </c>
      <c r="AD78" s="26">
        <f t="shared" si="47"/>
        <v>0</v>
      </c>
      <c r="AE78" s="2">
        <f>AF78+AG78+AH78</f>
        <v>0</v>
      </c>
      <c r="AF78" s="2"/>
      <c r="AG78" s="2"/>
      <c r="AH78" s="2"/>
      <c r="AI78" s="2">
        <f>AJ78+AK78+AL78</f>
        <v>0</v>
      </c>
      <c r="AJ78" s="2"/>
      <c r="AK78" s="2"/>
      <c r="AL78" s="2"/>
      <c r="AM78" s="2">
        <f>AN78+AO78+AP78</f>
        <v>0</v>
      </c>
      <c r="AN78" s="2"/>
      <c r="AO78" s="2"/>
      <c r="AP78" s="2"/>
      <c r="AQ78" s="2">
        <f t="shared" si="40"/>
        <v>90.6</v>
      </c>
      <c r="AR78" s="2">
        <f>AN78+X78</f>
        <v>0</v>
      </c>
      <c r="AS78" s="2">
        <f>Y78+AO78</f>
        <v>0</v>
      </c>
      <c r="AT78" s="2">
        <f t="shared" si="41"/>
        <v>90.6</v>
      </c>
      <c r="AU78" s="44">
        <f t="shared" si="42"/>
        <v>0</v>
      </c>
      <c r="AV78" s="2">
        <f t="shared" si="43"/>
        <v>0</v>
      </c>
      <c r="AW78" s="2">
        <f t="shared" si="44"/>
        <v>0</v>
      </c>
      <c r="AX78" s="2">
        <f t="shared" si="45"/>
        <v>0</v>
      </c>
    </row>
    <row r="79" spans="1:30" ht="36" customHeight="1">
      <c r="A79" s="16"/>
      <c r="B79" s="274" t="s">
        <v>163</v>
      </c>
      <c r="C79" s="274"/>
      <c r="D79" s="274"/>
      <c r="E79" s="274"/>
      <c r="F79" s="274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ht="12.75">
      <c r="A80" s="16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ht="12.75">
      <c r="A81" s="16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ht="12.75">
      <c r="A82" s="16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ht="12.75">
      <c r="A83" s="16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12.75">
      <c r="A84" s="16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ht="12.75">
      <c r="A85" s="16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ht="12.75">
      <c r="A86" s="16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ht="12.75">
      <c r="A87" s="1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ht="12.75">
      <c r="A88" s="16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ht="12.75">
      <c r="A89" s="16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ht="12.75">
      <c r="A90" s="16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ht="12.75">
      <c r="A91" s="1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ht="12.75">
      <c r="A92" s="16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ht="12.75">
      <c r="A93" s="16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ht="12.75">
      <c r="A94" s="16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ht="12.75">
      <c r="A95" s="16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ht="12.75">
      <c r="A96" s="16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ht="12.75">
      <c r="A97" s="16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4:30" ht="12.7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4:30" ht="12.7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4:30" ht="12.7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4:30" ht="12.7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4:30" ht="12.7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4:30" ht="12.7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4:30" ht="12.7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4:30" ht="12.7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4:30" ht="12.7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4:30" ht="12.7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4:30" ht="12.7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4:30" ht="12.7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4:30" ht="12.7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4:30" ht="12.7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4:30" ht="12.7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4:30" ht="12.7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4:30" ht="12.7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4:30" ht="12.7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4:30" ht="12.7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4:30" ht="12.7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4:30" ht="12.7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4:30" ht="12.7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4:30" ht="12.7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4:30" ht="12.7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4:30" ht="12.7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4:30" ht="12.7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</sheetData>
  <sheetProtection/>
  <mergeCells count="16">
    <mergeCell ref="AE5:AH5"/>
    <mergeCell ref="AI5:AL5"/>
    <mergeCell ref="AM5:AP5"/>
    <mergeCell ref="AQ5:AT5"/>
    <mergeCell ref="AU5:AX5"/>
    <mergeCell ref="W5:Z5"/>
    <mergeCell ref="B79:F79"/>
    <mergeCell ref="AA5:AD5"/>
    <mergeCell ref="A5:A6"/>
    <mergeCell ref="A1:Z2"/>
    <mergeCell ref="C5:F5"/>
    <mergeCell ref="G5:J5"/>
    <mergeCell ref="K5:N5"/>
    <mergeCell ref="O5:R5"/>
    <mergeCell ref="S5:V5"/>
    <mergeCell ref="B5:B6"/>
  </mergeCells>
  <printOptions/>
  <pageMargins left="0.3937007874015748" right="0.3937007874015748" top="0" bottom="0" header="0.5118110236220472" footer="0.5118110236220472"/>
  <pageSetup horizontalDpi="600" verticalDpi="600" orientation="landscape" paperSize="9" scale="65" r:id="rId1"/>
  <rowBreaks count="1" manualBreakCount="1">
    <brk id="43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2015-03-10T11:14:23Z</cp:lastPrinted>
  <dcterms:created xsi:type="dcterms:W3CDTF">1996-10-08T23:32:33Z</dcterms:created>
  <dcterms:modified xsi:type="dcterms:W3CDTF">2015-03-12T04:13:18Z</dcterms:modified>
  <cp:category/>
  <cp:version/>
  <cp:contentType/>
  <cp:contentStatus/>
</cp:coreProperties>
</file>