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6275" windowHeight="113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37" i="1" l="1"/>
  <c r="K137" i="1"/>
  <c r="J137" i="1"/>
  <c r="L127" i="1"/>
  <c r="K127" i="1"/>
  <c r="J127" i="1"/>
  <c r="I137" i="1" l="1"/>
  <c r="I128" i="1"/>
  <c r="I127" i="1"/>
  <c r="I97" i="1"/>
  <c r="I94" i="1"/>
  <c r="I93" i="1"/>
  <c r="I90" i="1"/>
  <c r="I78" i="1"/>
  <c r="H162" i="1" l="1"/>
  <c r="I162" i="1"/>
  <c r="J162" i="1"/>
  <c r="K162" i="1"/>
  <c r="L162" i="1"/>
  <c r="G162" i="1"/>
  <c r="I71" i="1"/>
  <c r="J71" i="1"/>
  <c r="K71" i="1"/>
  <c r="L71" i="1"/>
  <c r="H164" i="1"/>
  <c r="I164" i="1"/>
  <c r="J164" i="1"/>
  <c r="K164" i="1"/>
  <c r="L164" i="1"/>
  <c r="G164" i="1"/>
  <c r="H128" i="1"/>
  <c r="G128" i="1"/>
  <c r="H137" i="1"/>
  <c r="G137" i="1"/>
  <c r="H127" i="1"/>
  <c r="G127" i="1"/>
  <c r="G94" i="1"/>
  <c r="G97" i="1"/>
  <c r="G78" i="1"/>
  <c r="G90" i="1"/>
  <c r="H93" i="1"/>
  <c r="H71" i="1" s="1"/>
  <c r="G93" i="1"/>
  <c r="G71" i="1" l="1"/>
  <c r="H39" i="1"/>
  <c r="I39" i="1"/>
  <c r="G39" i="1"/>
  <c r="H32" i="1"/>
  <c r="I32" i="1"/>
  <c r="J32" i="1"/>
  <c r="K32" i="1"/>
  <c r="L32" i="1"/>
  <c r="G32" i="1"/>
  <c r="H29" i="1"/>
  <c r="I29" i="1"/>
  <c r="J29" i="1"/>
  <c r="K29" i="1"/>
  <c r="L29" i="1"/>
  <c r="G29" i="1"/>
  <c r="H140" i="1" l="1"/>
  <c r="I140" i="1"/>
  <c r="J140" i="1"/>
  <c r="K140" i="1"/>
  <c r="L140" i="1"/>
  <c r="G140" i="1"/>
  <c r="J110" i="1"/>
  <c r="K110" i="1"/>
  <c r="L110" i="1"/>
  <c r="I110" i="1" l="1"/>
  <c r="H110" i="1"/>
  <c r="G110" i="1"/>
  <c r="H68" i="1" l="1"/>
  <c r="I68" i="1"/>
  <c r="J68" i="1"/>
  <c r="J67" i="1" s="1"/>
  <c r="J66" i="1" s="1"/>
  <c r="K68" i="1"/>
  <c r="K67" i="1" s="1"/>
  <c r="K66" i="1" s="1"/>
  <c r="L68" i="1"/>
  <c r="L67" i="1" s="1"/>
  <c r="L66" i="1" s="1"/>
  <c r="G68" i="1"/>
  <c r="J57" i="1"/>
  <c r="J39" i="1" l="1"/>
  <c r="H67" i="1"/>
  <c r="H66" i="1" s="1"/>
  <c r="I67" i="1"/>
  <c r="I66" i="1" s="1"/>
  <c r="G67" i="1"/>
  <c r="G66" i="1" s="1"/>
  <c r="H24" i="1"/>
  <c r="I24" i="1"/>
  <c r="J24" i="1"/>
  <c r="K24" i="1"/>
  <c r="L24" i="1"/>
  <c r="G24" i="1"/>
  <c r="H64" i="1"/>
  <c r="I64" i="1"/>
  <c r="J64" i="1"/>
  <c r="K64" i="1"/>
  <c r="L64" i="1"/>
  <c r="G64" i="1"/>
  <c r="H17" i="1"/>
  <c r="I17" i="1"/>
  <c r="J17" i="1"/>
  <c r="K17" i="1"/>
  <c r="L17" i="1"/>
  <c r="G17" i="1"/>
  <c r="H36" i="1"/>
  <c r="I36" i="1"/>
  <c r="J36" i="1"/>
  <c r="K36" i="1"/>
  <c r="L36" i="1"/>
  <c r="G36" i="1"/>
  <c r="H26" i="1"/>
  <c r="I26" i="1"/>
  <c r="J26" i="1"/>
  <c r="K26" i="1"/>
  <c r="L26" i="1"/>
  <c r="G26" i="1"/>
  <c r="H21" i="1"/>
  <c r="I21" i="1"/>
  <c r="J21" i="1"/>
  <c r="K21" i="1"/>
  <c r="L21" i="1"/>
  <c r="G21" i="1"/>
  <c r="H12" i="1"/>
  <c r="I12" i="1"/>
  <c r="J12" i="1"/>
  <c r="K12" i="1"/>
  <c r="L12" i="1"/>
  <c r="G12" i="1"/>
  <c r="H10" i="1"/>
  <c r="I10" i="1"/>
  <c r="J10" i="1"/>
  <c r="K10" i="1"/>
  <c r="L10" i="1"/>
  <c r="G10" i="1"/>
  <c r="L39" i="1" l="1"/>
  <c r="K39" i="1"/>
  <c r="I9" i="1"/>
  <c r="I177" i="1" s="1"/>
  <c r="G9" i="1"/>
  <c r="G177" i="1" s="1"/>
  <c r="H9" i="1"/>
  <c r="H177" i="1" s="1"/>
  <c r="J9" i="1"/>
  <c r="J177" i="1" s="1"/>
  <c r="L9" i="1" l="1"/>
  <c r="L177" i="1" s="1"/>
  <c r="K9" i="1"/>
  <c r="K177" i="1" s="1"/>
</calcChain>
</file>

<file path=xl/sharedStrings.xml><?xml version="1.0" encoding="utf-8"?>
<sst xmlns="http://schemas.openxmlformats.org/spreadsheetml/2006/main" count="840" uniqueCount="454">
  <si>
    <t>тыс.рублей</t>
  </si>
  <si>
    <t>2019
Прогноз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</si>
  <si>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</si>
  <si>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</si>
  <si>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</si>
  <si>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</si>
  <si>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</si>
  <si>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</si>
  <si>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</si>
  <si>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</si>
  <si>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</si>
  <si>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</si>
  <si>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</si>
  <si>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</si>
  <si>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</si>
  <si>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</si>
  <si>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</si>
  <si>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</si>
  <si>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</si>
  <si>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</si>
  <si>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</si>
  <si>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</si>
  <si>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</si>
  <si>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</si>
  <si>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</si>
  <si>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</si>
  <si>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</si>
  <si>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</si>
  <si>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</si>
  <si>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</si>
  <si>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</si>
  <si>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</si>
  <si>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</si>
  <si>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</si>
  <si>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</si>
  <si>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1 05 02000 02 0000 110</t>
  </si>
  <si>
    <t>Единый налог на вмененный доход для отдельных видов деятельности</t>
  </si>
  <si>
    <t xml:space="preserve"> 1 05 03000 01 0000 110</t>
  </si>
  <si>
    <t xml:space="preserve">Единый сельскохозяйственный налог </t>
  </si>
  <si>
    <t>РЕЕСТР ИСТОЧНИКОВ ДОХОДОВ МЕСТНОГО БЮДЖЕТА МУНИЦИПАЛЬНОГО ОБРАЗОВАНИЯ КРИВОШЕИНСКИЙ РАЙОН</t>
  </si>
  <si>
    <t>Номер реестровой записи</t>
  </si>
  <si>
    <t>Наименование группы источников доходов бюджета/наименование источника доходов бюджета</t>
  </si>
  <si>
    <t>1 08 03010 01 0000 110</t>
  </si>
  <si>
    <t>1 08 07150 01 0000 110</t>
  </si>
  <si>
    <t xml:space="preserve"> Государственная пошлина за выдачу
 разрешения на установку рекламной
 конструкции
</t>
  </si>
  <si>
    <t>Классификация доходов бюджета</t>
  </si>
  <si>
    <t>код</t>
  </si>
  <si>
    <t xml:space="preserve">наименование </t>
  </si>
  <si>
    <t>Главный администратор доходов бюджета</t>
  </si>
  <si>
    <t>наименование</t>
  </si>
  <si>
    <t>2020
Прогноз</t>
  </si>
  <si>
    <t>Управление Федеральной налоговой службы России по Томской области</t>
  </si>
  <si>
    <t>Управление Федерального казначейства по Томской области</t>
  </si>
  <si>
    <t>Администрация (исполнительно-распорядительный  орган  муниципального образования)-Администрация Кривошеинского района</t>
  </si>
  <si>
    <t>Управление Федеральной службы по надзору в сфере природопользования (Росприроднадзора) по Томской области</t>
  </si>
  <si>
    <t>1 12 01010 01 0000 120</t>
  </si>
  <si>
    <t>Плата за выбросы загрязняющих веществ в атмосферный воздух стационарными объектами</t>
  </si>
  <si>
    <t xml:space="preserve"> Плата за размещение отходов
 производства и потребления
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</si>
  <si>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</si>
  <si>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</si>
  <si>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</si>
  <si>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</si>
  <si>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</si>
  <si>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</si>
  <si>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</si>
  <si>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</si>
  <si>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Налоговые и неналоговые доходы/Налоги на товары (работы, услуги), реализуемые на территории Российской Федерации</t>
  </si>
  <si>
    <t>Налоговые и неналоговые доходы/Налоги на совокупный доход</t>
  </si>
  <si>
    <t>Налоговые и неналоговые доходы/Государственная пошлина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</si>
  <si>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</si>
  <si>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</si>
  <si>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</si>
  <si>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Налоговые и неналоговые доходы/Доходы от использования имущества, находящегося в государственной и муниципальной собственности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</si>
  <si>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</si>
  <si>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 бюджетных и автономных учреждений)</t>
  </si>
  <si>
    <t>Налоговые и неналоговые доходы/Платежи при пользовании природными ресурсами</t>
  </si>
  <si>
    <t>048</t>
  </si>
  <si>
    <t>Налоговые и неналоговые доходы/Доходы от оказания платных услуг и компенсации затрат государства</t>
  </si>
  <si>
    <t>1 13 01995 05 0000 130</t>
  </si>
  <si>
    <t>1 13 02995 05 0000 130</t>
  </si>
  <si>
    <t>Прочие доходы от  компенсации затрат бюджетов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</si>
  <si>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</si>
  <si>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муниципальное казённое учреждение "Управление образования Администрации Кривошеинского района Томской области"</t>
  </si>
  <si>
    <t>Налоговые и неналоговые доходы/доходы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</si>
  <si>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</si>
  <si>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</si>
  <si>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</si>
  <si>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</si>
  <si>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Налоговые и неналоговые доходы/штрафы, санкции, возмещение ущерба</t>
  </si>
  <si>
    <t xml:space="preserve"> Денежные взыскания (штрафы) за
 административные правонарушения в
 области налогов и сборов,
 предусмотренные Кодексом
 Российской Федерации об
 административных правонарушениях
</t>
  </si>
  <si>
    <t xml:space="preserve"> Денежные взыскания (штрафы) за
 административные правонарушения в
 области государственного
 регулирования производства и
 оборота этилового спирта,
 алкогольной, спиртосодержащей
 продукции
</t>
  </si>
  <si>
    <t>Управление Министерства внутренних дел Российской Федерации по Томской области</t>
  </si>
  <si>
    <t>1 16 08010 01 6000 140</t>
  </si>
  <si>
    <t>1 16 03030 01 6000 140</t>
  </si>
  <si>
    <t>1 16 03010 01 6000 140</t>
  </si>
  <si>
    <t>Управление Федеральной службы по надзору в сфере защиты прав потребителей и благополучия человека по Томской области</t>
  </si>
  <si>
    <t>1 16 08020 01 6000 140</t>
  </si>
  <si>
    <t xml:space="preserve"> Денежные взыскания (штрафы) за
 административные правонарушения в
 области государственного
 регулирования производства и
 оборота табачной продукции
</t>
  </si>
  <si>
    <t>1 16 25050 01 6000 140</t>
  </si>
  <si>
    <t xml:space="preserve"> Денежные взыскания (штрафы) за
 нарушение законодательства в
 области охраны окружающей среды
</t>
  </si>
  <si>
    <t>Федеральная служба государственной регистрации, кадастра и картографии по Томской области</t>
  </si>
  <si>
    <t xml:space="preserve"> Денежные взыскания (штрафы) за
 нарушение земельного
 законодательства
</t>
  </si>
  <si>
    <t>1 16 25060 01 6000 140</t>
  </si>
  <si>
    <t>1 16 28000 01 6000 140</t>
  </si>
  <si>
    <t xml:space="preserve"> Денежные взыскания (штрафы) за
 нарушение законодательства в
 области обеспечения
 санитарно-эпидемиологического
 благополучия человека и
 законодательства в сфере защиты
 прав потребителей
</t>
  </si>
  <si>
    <t>1 16 30030 01 6000 140</t>
  </si>
  <si>
    <t xml:space="preserve"> Прочие денежные взыскания
 (штрафы) за правонарушения в
 области дорожного движения
</t>
  </si>
  <si>
    <t>1 16 33050 05 6000 140</t>
  </si>
  <si>
    <t>Управление Федеральной антимонопольной службы  по Томской области</t>
  </si>
  <si>
    <t xml:space="preserve"> Денежные взыскания (штрафы) за
 нарушение законодательства
 Российской Федерации о
 контрактной системе в сфере
 закупок товаров, работ, услуг для
 обеспечения государственных и
 муниципальных нужд для нужд
 муниципальных районов
</t>
  </si>
  <si>
    <t xml:space="preserve"> Денежные взыскания (штрафы) за
 нарушение законодательства
 Российской Федерации об
 административных правонарушениях,
 предусмотренные статьей 20.25
 Кодекса Российской Федерации об
 административных правонарушениях
</t>
  </si>
  <si>
    <t>Федеральное агентство по рыболовству</t>
  </si>
  <si>
    <t>1 16 43000 01 6000 140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</si>
  <si>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Томской области</t>
  </si>
  <si>
    <t>076</t>
  </si>
  <si>
    <t>1 16 90050 05 6000 140</t>
  </si>
  <si>
    <t xml:space="preserve"> Прочие поступления от денежных
 взысканий (штрафов) и иных сумм в
 возмещение ущерба, зачисляемые в
 бюджеты муниципальных районов
</t>
  </si>
  <si>
    <t>081</t>
  </si>
  <si>
    <t>Управление Федеральной Службы по ветеринарному и фитосанитарному надзору по Томской области</t>
  </si>
  <si>
    <t>141</t>
  </si>
  <si>
    <t>177</t>
  </si>
  <si>
    <t>188</t>
  </si>
  <si>
    <t>810</t>
  </si>
  <si>
    <t>Департамент природных ресурсов и охраны окружающей среды Томской области</t>
  </si>
  <si>
    <t>818</t>
  </si>
  <si>
    <t>Управление ветеринарии Томской области</t>
  </si>
  <si>
    <t>836</t>
  </si>
  <si>
    <t>Инспекция государственного технического надзора Томской области</t>
  </si>
  <si>
    <t>901</t>
  </si>
  <si>
    <t>1 09 00000 00 0000 000</t>
  </si>
  <si>
    <t>Задолженность и перерасчеты по отмененным налогам, сборам и иным обязательным платежам</t>
  </si>
  <si>
    <t>1 09 07053 05 0000</t>
  </si>
  <si>
    <t xml:space="preserve"> Прочие местные налоги и сборы,
 мобилизуемые на территориях
 муниципальных районов
</t>
  </si>
  <si>
    <t>1 17 00000 00 0000 000</t>
  </si>
  <si>
    <t>Прочие неналоговые доходы</t>
  </si>
  <si>
    <t>1 17 01050 05 0000 180</t>
  </si>
  <si>
    <t>Дотации бюджетам муниципальных районов на выравнивание бюджетной обеспеченности</t>
  </si>
  <si>
    <t>Департамент финансов Томской области</t>
  </si>
  <si>
    <t>Безвозмездные поступления/Безвозмездные поступления от других бюджетов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</si>
  <si>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</si>
  <si>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Департамент архитектуры и строительства Томской области</t>
  </si>
  <si>
    <t>Департамент по молодежной политике,физической культуре и спорту Томской области</t>
  </si>
  <si>
    <t>Субсидия местным бюджетам на обеспечение условий для развития физической культуры и массового спорта</t>
  </si>
  <si>
    <t>Субсидия местным бюджетам на обеспечение участия спортивных сборных команд муниципальных районов и городских округов Томской области в официальных региональных спортивных, физкультурных мероприятиях, проводимых на территории г.Томска, за исключением спортивных сборных команд муниципального образования "Город Томск", муниципального образования "Городской округ-закрытое административно-территориальное образование Северск Томской области", муниципального образования Томский район"</t>
  </si>
  <si>
    <t>Департамент по культуре и туризму томской области</t>
  </si>
  <si>
    <t>Субсидия бюджетам муниципальных образований на поддержку отрасли культуры на комплектование книжных фондов муниципальных общедоступных библиотек и государственных центральных библиотек субъектов РФ</t>
  </si>
  <si>
    <t>ФБ Субсидия бюджетам муниципальных образований на поддержку отрасли культуры на подключение муниципальных общедоступных библиотек и государственных центральных библиотек субъектов РФ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</si>
  <si>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ФБ Субсидия бюджетам муниципальных образований на поддержку отрасли культуры на комплектование книжных фондов муниципальных общедоступных библиотек и государственных центральных библиотек субъектов РФ</t>
  </si>
  <si>
    <t>Субсидия на обеспечение развития и укрепление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</t>
  </si>
  <si>
    <t>Субсидия бюджетам муниципальных образований Томской области на достижение целевых показателей по плану мероприятий ("дорожной карте") "Изменения в сфере культуры, направленные на повышение ее эффективности", в части повышения заработной платы работников культуры муниципальных учреждений культуры</t>
  </si>
  <si>
    <t>Субсидия местным бюджетам Томской области на оплату труда руководителям и специалистам муниципальных учреждений культуры и искусства, в части выплат надбавок и доплат к тарифной ставке (должностному окладу)</t>
  </si>
  <si>
    <t>Субсидии бюджетам муниципальных образований на реализацию проектов, отобранных по итогам конкурса проектов</t>
  </si>
  <si>
    <t>Департамент общего образования Томской области</t>
  </si>
  <si>
    <t>Субсидия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</si>
  <si>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местным бюджетам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</t>
  </si>
  <si>
    <t>Субсидия местным бюджетам на стимулирующие выплаты в муниципальных организациях дополнительного образования Томской области</t>
  </si>
  <si>
    <t>Субсидии местным бюджетам на приобретение автотранспортных средств в муниципальные общеобразовательные организации</t>
  </si>
  <si>
    <t>Департамент по социально-экономическому развитию села томской области</t>
  </si>
  <si>
    <t>Субсидия на реализацию ГП "Обеспечение доступности жилья и улучшение качества жилищных условий населения ТО" Подпрограмма "Обеспечение жильем молодых семей в ТО" Основное мероприятие "Улучшение жилищных условий молодых семей ТО" за счет средств областного бюджета</t>
  </si>
  <si>
    <t>Департамент транспорта, дорожной деятельности и связи Томской области</t>
  </si>
  <si>
    <t>Субсидия местным бюджетам Томской области на капитальный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</si>
  <si>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Департамент ЖКХ и государственного жилищного надзора Томской области</t>
  </si>
  <si>
    <t>Субсидия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</si>
  <si>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Субсидия местным бюджетам на мероприятия по обеспечению населения Томской области чистой питьевой водой</t>
  </si>
  <si>
    <t>Субсидия на софинансирование расходов на реализацию мероприятий муниципальных программ (подпрограмм), направленных на развитие малого и среднего предпринимательства</t>
  </si>
  <si>
    <t>Департамент по вопросам семьи и детей Томской области</t>
  </si>
  <si>
    <t>Субсидия местным бюджетам на создание условий для управления многоквартирными домами</t>
  </si>
  <si>
    <t>Субсидии местным бюджетам на софинансирование капитальных вложений в объекты муниципальной собственности в рамках государственной программы "Развитие коммунальной и коммуникационной инфраструктуры в Томской области"</t>
  </si>
  <si>
    <t>Финансово-хозяйственное управление</t>
  </si>
  <si>
    <t>Субвенция местным бюджетам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</t>
  </si>
  <si>
    <t>Субвенция местным бюджетам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</si>
  <si>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Субвенция местным бюджетам на осуществление отдельных государственных полномочий по расчету и предоставлению дотаций бюджетам городских, сельских поселениям Томской области за счет средств областного бюджета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</si>
  <si>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</si>
  <si>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местным бюджетам на осуществление полномочий по первичному воинскому учету на территориях, где отсутствуют военные комиссариаты</t>
  </si>
  <si>
    <t>Субвенция местным бюджетам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</t>
  </si>
  <si>
    <t>Субвенция местным бюджетам на осуществление органами местного самоуправления отдельных государственных полномочий по организации и осуществлению деятельности по опеке и попечительству</t>
  </si>
  <si>
    <t>Департамент социальной защиты населения томской области</t>
  </si>
  <si>
    <t>Субвенция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</si>
  <si>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местным бюджетам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обеспечивающим получение детьми дошкольного образования в форме семейного образования</t>
  </si>
  <si>
    <t>Субвенция местным бюджетам на осуществление государственных полномочий по обеспечению обучающихся с ограниченными возможностями здоровья, проживающих в муниципальных образовательных организациях, питанием, одеждой, обувью, мягким и жестким инвентарем и на обучение обучающихся с ограниченными возможностями здоровья, не проживающих в муниципальных образовательных организациях, бесплатным двухразовым питанием</t>
  </si>
  <si>
    <t>Субвенция местным бюджетам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</si>
  <si>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Субвенция местным бюджетам для осуществления отдельных государственных полномочий по поддержке сельскохозяйственного производства (предоставление субсидий на поддержку малых форм хозяйствования)</t>
  </si>
  <si>
    <t>Субвенция местным бюджетам на осуществления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</t>
  </si>
  <si>
    <t>Субвенция местным бюджетам для осуществления отдельных государственных полномочий по поддержке сельскохозяйственного производства (предоставление субсидий на содействие достижению целевых показателей реализации региональных программ развития агропромышленного комплекса)(%)</t>
  </si>
  <si>
    <t>Субвенция местным бюджетам для осуществления отдельных государственных полномочий по поддержке сельскохозяйственного производства ( предоставление субсидий на повышение продуктивности крупного рогатого скота молочного направления)</t>
  </si>
  <si>
    <t>Субвенция местным бюджетам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</si>
  <si>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Департамент тарифного регулирования томской области</t>
  </si>
  <si>
    <t>Субвенция местным бюджетам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междугородным сообщении (кроме железнодорожного транспорта) по городским, пригородным и междугородным муниципальным маршрутам</t>
  </si>
  <si>
    <t>Департамент труда и занятости населения Томкой области</t>
  </si>
  <si>
    <t>Субвенция местным бюджетам на осуществление переданных отдельных государственных полномочий по регистрации коллективных договоров</t>
  </si>
  <si>
    <t>Субвенция местным бюджетам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</si>
  <si>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Субвенция местным бюджетам на осуществление отдельных государственных полномочий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родителей,-выпускников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</si>
  <si>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>Субвенция местным бюджетам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</si>
  <si>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Субвенция местным бюджетам на 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</si>
  <si>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Субвенция местным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</si>
  <si>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Субвенция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</si>
  <si>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Субсидии местным бюджетам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</si>
  <si>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Межбюджетные трансферты, передаваемые бюджетам муниципальных районов из бюджетов поселений на осуществление части полномочий на создание условий для организации досуга и обеспечения жителей поселения услуг организации культуры</t>
  </si>
  <si>
    <t>902</t>
  </si>
  <si>
    <t>Администрация Кривошеинского сельского поселения</t>
  </si>
  <si>
    <t>903</t>
  </si>
  <si>
    <t>Исполнительно-распорядительный орган муниципального образования - Администрация Красноярского сельского поселения</t>
  </si>
  <si>
    <t>904</t>
  </si>
  <si>
    <t>Исполнительно-распорядительный орган муниципального образования - Администрация Пудовского сельского поселения</t>
  </si>
  <si>
    <t>905</t>
  </si>
  <si>
    <t>Исполнительно-распорядительный орган муниципального образования - Администрация Петровского сельского поселения</t>
  </si>
  <si>
    <t>906</t>
  </si>
  <si>
    <t>Исполнительно-распорядительный орган муниципального образования - Администрация Иштанского сельского поселения Кривошеинского района Томской области</t>
  </si>
  <si>
    <t>907</t>
  </si>
  <si>
    <t>Исполнительно-распорядительный орган муниципального образования - Администрация Новокривошеинского сельского поселения</t>
  </si>
  <si>
    <t>908</t>
  </si>
  <si>
    <t>Исполнительно-распорядительный орган муниципального образования - Администрация Володинского сельского поселения</t>
  </si>
  <si>
    <t>804</t>
  </si>
  <si>
    <t>Иные межбюджетные трансферты на проведение областного ежегодного конкурса на лучшее муниципальное образование Томской области по профилактике правонарушений</t>
  </si>
  <si>
    <t>Прочие межбюджетные трансферты, передаваемые бюджетам муниципальных районов</t>
  </si>
  <si>
    <t>806</t>
  </si>
  <si>
    <t>Межбюджетные трансферты местным бюджетам на оказание помощи в ремонте и (или) переустройстве жилых помещений граждан, не состоящих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</t>
  </si>
  <si>
    <t>809</t>
  </si>
  <si>
    <t>815</t>
  </si>
  <si>
    <t>Межбюджетные трансферты местным бюджетам на выплату ежемесячной стипендии Губернатора Томской области молодым учителям областных государственных и муниципальных образовательных организаций</t>
  </si>
  <si>
    <t>Межбюджетные трансферты местным бюджетам на частичную оплату стоимости питания отдельных категорий обучающихся в муниципальных образовательных учреждениях Томской области, за исключением обучающихся с ограниченными возможностями здоровья</t>
  </si>
  <si>
    <t>Межбюджетные трансферты на стимулирующие выплаты за высокие результаты и качество выполняемых работ в муниципальных общеобразовательных учреждениях</t>
  </si>
  <si>
    <t>Межбюджетные трансферты местным бюджетам на ежемесячные стипендии Губернатора Томской области обучающимся областных государственных и муниципальных образовательных организаций Томской области, реализующих общеобразовательных программ среднего общего образования</t>
  </si>
  <si>
    <t>Иные межбюджетные трансферты на создание в 2017 году условий для поэтапного введения федеральных государственных образовательных стандартов</t>
  </si>
  <si>
    <t>Межбюджетные трансферты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дошкольных образовательных организаций</t>
  </si>
  <si>
    <t>Межбюджетные трансферты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общеобразовательных организаций</t>
  </si>
  <si>
    <t>Межбюджетные трансферты на выплату стипендии Губернатора Томской области лучшим учителям областных государственных и муниципальных образовательных организаций Томской области</t>
  </si>
  <si>
    <t>817</t>
  </si>
  <si>
    <t>Иные межбюджетные трансферты на примерование муниципальных образований томской области-победителей обласного конкурса в агропромышленном комплексе Томской области</t>
  </si>
  <si>
    <t>841</t>
  </si>
  <si>
    <t>Межбюджетные трансферты на исполнение судебных актов по обеспечению жилыми помещениями детей-сирот и детей, оставшихся без попечения родителей, а также лиц из их числа</t>
  </si>
  <si>
    <t>2 19 00000 00 0000 000</t>
  </si>
  <si>
    <t>Возврат остатков субсидий, субвенций и иных межбюджетных трансфертов, имеющих целевое значение, прошлых лет</t>
  </si>
  <si>
    <t>Безвозмездные поступления/Возврат остатков субсидий, субвенций и иных межбюджетных трансфертов, имеющих целевое значение, прошлых лет</t>
  </si>
  <si>
    <t xml:space="preserve">Приложение
к Перечню документов и материалов, необходимых для подготовки заключения о соответствии требованиям бюджетного законодательства Российской Федерации внесенного в представительный орган муниципального образования проекта местного бюджета на очередной финансовый год (очередной финансовый год и  на плановый период)
</t>
  </si>
  <si>
    <t>Субсидия местным бюджетам на софинансирование капитальных вложений в объекты муниципальной собственности в рамках государственной программы "Развитие сельского хозяйства и регулируемых рынков в Томской области"</t>
  </si>
  <si>
    <t>10105 0 00000000000000 0 19 0001</t>
  </si>
  <si>
    <t>10305 0 00000000000000 0 19 0002</t>
  </si>
  <si>
    <t>10305 0 00000000000000 0 19 0003</t>
  </si>
  <si>
    <t>10305 0 00000000000000 0 19 0004</t>
  </si>
  <si>
    <t>10305 0 00000000000000 0 19 0005</t>
  </si>
  <si>
    <t>10505 0 00000000000000 0 19 0006</t>
  </si>
  <si>
    <t>10505 0 00000000000000 0 19 0007</t>
  </si>
  <si>
    <t>10505 0 00000000000000 0 19 0008</t>
  </si>
  <si>
    <t>10805 0 00000000000000 0 19 0009</t>
  </si>
  <si>
    <t>10805 0 00000000000000 0 19 0010</t>
  </si>
  <si>
    <t>10905 0 00000000000000 0 19 0011</t>
  </si>
  <si>
    <t>11105 0 00000000000000 0 19 0012</t>
  </si>
  <si>
    <t>11105 0 00000000000000 0 19 0013</t>
  </si>
  <si>
    <t>11205 0 00000000000000 0 19 0014</t>
  </si>
  <si>
    <t>11205 0 00000000000000 0 19 0015</t>
  </si>
  <si>
    <t>11305 0 00000000000000 0 19 0017</t>
  </si>
  <si>
    <t>11305 0 00000000000000 0 19 0018</t>
  </si>
  <si>
    <t>11405 0 00000000000000 0 19 0020</t>
  </si>
  <si>
    <t>11605 0 00000000000000 0 19 0022</t>
  </si>
  <si>
    <t>11605 0 00000000000000 0 19 0023</t>
  </si>
  <si>
    <t>11605 0 00000000000000 0 19 0024</t>
  </si>
  <si>
    <t>11605 0 00000000000000 0 19 0025</t>
  </si>
  <si>
    <t>11605 0 00000000000000 0 19 0026</t>
  </si>
  <si>
    <t>11605 0 00000000000000 0 19 0027</t>
  </si>
  <si>
    <t>11605 0 00000000000000 0 19 0028</t>
  </si>
  <si>
    <t>11605 0 00000000000000 0 19 0029</t>
  </si>
  <si>
    <t>11605 0 00000000000000 0 19 0030</t>
  </si>
  <si>
    <t>11605 0 00000000000000 0 19 0031</t>
  </si>
  <si>
    <t>11605 0 00000000000000 0 19 0032</t>
  </si>
  <si>
    <t>11605 0 00000000000000 0 19 0033</t>
  </si>
  <si>
    <t>11605 0 00000000000000 0 19 0034</t>
  </si>
  <si>
    <t>11605 0 00000000000000 0 19 0035</t>
  </si>
  <si>
    <t>11605 0 00000000000000 0 19 0036</t>
  </si>
  <si>
    <t>11605 0 00000000000000 0 19 0037</t>
  </si>
  <si>
    <t>11605 0 00000000000000 0 19 0038</t>
  </si>
  <si>
    <t>11605 0 00000000000000 0 19 0039</t>
  </si>
  <si>
    <t>11605 0 00000000000000 0 19 0040</t>
  </si>
  <si>
    <t>11605 0 00000000000000 0 19 0041</t>
  </si>
  <si>
    <t>11605 0 00000000000000 0 19 0042</t>
  </si>
  <si>
    <t>11605 0 00000000000000 0 19 0043</t>
  </si>
  <si>
    <t>20205 0 00000000000000 0 19 0046</t>
  </si>
  <si>
    <t>20205 0 00000000000000 0 19 0047</t>
  </si>
  <si>
    <t>20205 0 00000000000000 0 19 0048</t>
  </si>
  <si>
    <t>20205 0 00000000000000 0 19 0049</t>
  </si>
  <si>
    <t>20205 0 00000000000000 0 19 0050</t>
  </si>
  <si>
    <t>20205 0 00000000000000 0 19 0051</t>
  </si>
  <si>
    <t>20205 0 00000000000000 0 19 0052</t>
  </si>
  <si>
    <t>20205 0 00000000000000 0 19 0053</t>
  </si>
  <si>
    <t>20205 0 00000000000000 0 19 0054</t>
  </si>
  <si>
    <t>20205 0 00000000000000 0 19 0055</t>
  </si>
  <si>
    <t>20205 0 00000000000000 0 19 0056</t>
  </si>
  <si>
    <t>20205 0 00000000000000 0 19 0057</t>
  </si>
  <si>
    <t>20205 0 00000000000000 0 19 0058</t>
  </si>
  <si>
    <t>20205 0 00000000000000 0 19 0059</t>
  </si>
  <si>
    <t>20205 0 00000000000000 0 19 0060</t>
  </si>
  <si>
    <t>20205 0 00000000000000 0 19 0061</t>
  </si>
  <si>
    <t>20205 0 00000000000000 0 19 0062</t>
  </si>
  <si>
    <t>20205 0 00000000000000 0 19 0063</t>
  </si>
  <si>
    <t>20205 0 00000000000000 0 19 0064</t>
  </si>
  <si>
    <t>20205 0 00000000000000 0 19 0065</t>
  </si>
  <si>
    <t>20205 0 00000000000000 0 19 0066</t>
  </si>
  <si>
    <t>20205 0 00000000000000 0 19 0067</t>
  </si>
  <si>
    <t>20205 0 00000000000000 0 19 0068</t>
  </si>
  <si>
    <t>20205 0 00000000000000 0 19 0070</t>
  </si>
  <si>
    <t>20205 0 00000000000000 0 19 0071</t>
  </si>
  <si>
    <t>20205 0 00000000000000 0 19 0072</t>
  </si>
  <si>
    <t>20205 0 00000000000000 0 19 0073</t>
  </si>
  <si>
    <t>20205 0 00000000000000 0 19 0074</t>
  </si>
  <si>
    <t>20205 0 00000000000000 0 19 0075</t>
  </si>
  <si>
    <t>20205 0 00000000000000 0 19 0076</t>
  </si>
  <si>
    <t>20205 0 00000000000000 0 19 0077</t>
  </si>
  <si>
    <t>20205 0 00000000000000 0 19 0078</t>
  </si>
  <si>
    <t>20205 0 00000000000000 0 19 0079</t>
  </si>
  <si>
    <t>20205 0 00000000000000 0 19 0080</t>
  </si>
  <si>
    <t>20205 0 00000000000000 0 19 0081</t>
  </si>
  <si>
    <t>20205 0 00000000000000 0 19 0082</t>
  </si>
  <si>
    <t>20205 0 00000000000000 0 19 0083</t>
  </si>
  <si>
    <t>20205 0 00000000000000 0 19 0084</t>
  </si>
  <si>
    <t>20205 0 00000000000000 0 19 0085</t>
  </si>
  <si>
    <t>20205 0 00000000000000 0 19 0086</t>
  </si>
  <si>
    <t>20205 0 00000000000000 0 19 0087</t>
  </si>
  <si>
    <t>20205 0 00000000000000 0 19 0088</t>
  </si>
  <si>
    <t>20205 0 00000000000000 0 19 0089</t>
  </si>
  <si>
    <t>20205 0 00000000000000 0 19 0090</t>
  </si>
  <si>
    <t>20205 0 00000000000000 0 19 0091</t>
  </si>
  <si>
    <t>20205 0 00000000000000 0 19 0092</t>
  </si>
  <si>
    <t>20205 0 00000000000000 0 19 0093</t>
  </si>
  <si>
    <t>20205 0 00000000000000 0 19 0094</t>
  </si>
  <si>
    <t>20205 0 00000000000000 0 19 0095</t>
  </si>
  <si>
    <t>20205 0 00000000000000 0 19 0096</t>
  </si>
  <si>
    <t>20205 0 00000000000000 0 19 0097</t>
  </si>
  <si>
    <t>20205 0 00000000000000 0 19 0098</t>
  </si>
  <si>
    <t>20205 0 00000000000000 0 19 0099</t>
  </si>
  <si>
    <t>Налоговые и неналоговые доходы/Налоги на прибыль, доходы</t>
  </si>
  <si>
    <t>2021
Прогноз</t>
  </si>
  <si>
    <t>Оценка исполнения 2018 года</t>
  </si>
  <si>
    <t>План доходов бюджета на 2018 год  (по состоянию на 01.11.2018)</t>
  </si>
  <si>
    <t>Кассовое поступление (по состоянию на 01.11.2018)</t>
  </si>
  <si>
    <t>20205 0 00000000000000 0 19 0100</t>
  </si>
  <si>
    <t>20205 0 00000000000000 0 19 0101</t>
  </si>
  <si>
    <t>20205 0 00000000000000 0 19 0102</t>
  </si>
  <si>
    <t>20205 0 00000000000000 0 19 0103</t>
  </si>
  <si>
    <t>20205 0 00000000000000 0 19 0104</t>
  </si>
  <si>
    <t>20205 0 00000000000000 0 19 0105</t>
  </si>
  <si>
    <t>20205 0 00000000000000 0 19 0106</t>
  </si>
  <si>
    <t>20205 0 00000000000000 0 19 0107</t>
  </si>
  <si>
    <t>20205 0 00000000000000 0 19 0108</t>
  </si>
  <si>
    <t>20205 0 00000000000000 0 19 0109</t>
  </si>
  <si>
    <t>20205 0 00000000000000 0 19 0110</t>
  </si>
  <si>
    <t>20205 0 00000000000000 0 19 0111</t>
  </si>
  <si>
    <t>20205 0 00000000000000 0 19 0112</t>
  </si>
  <si>
    <t>20205 0 00000000000000 0 19 0113</t>
  </si>
  <si>
    <t>20205 0 00000000000000 0 19 0114</t>
  </si>
  <si>
    <t>20205 0 00000000000000 0 19 0115</t>
  </si>
  <si>
    <t>20205 0 00000000000000 0 19 0116</t>
  </si>
  <si>
    <t>20205 0 00000000000000 0 19 0117</t>
  </si>
  <si>
    <t>20205 0 00000000000000 0 19 0118</t>
  </si>
  <si>
    <t>20205 0 00000000000000 0 19 0119</t>
  </si>
  <si>
    <t>20205 0 00000000000000 0 19 0120</t>
  </si>
  <si>
    <t>20205 0 00000000000000 0 19 0121</t>
  </si>
  <si>
    <t>21905 0 00000000000000 0 19 0124</t>
  </si>
  <si>
    <t>21905 0 00000000000000 0 19 0128</t>
  </si>
  <si>
    <t>21905 0 00000000000000 0 19 0129</t>
  </si>
  <si>
    <t>21905 0 00000000000000 0 19 0130</t>
  </si>
  <si>
    <t>21905 0 00000000000000 0 19 0131</t>
  </si>
  <si>
    <t>21905 0 00000000000000 0 19 0132</t>
  </si>
  <si>
    <t>21905 0 00000000000000 0 19 0134</t>
  </si>
  <si>
    <t>Налоговые и неналоговые доходы/Задолженность и перерасчеты по отмененным налогам,сборам и иным обязательным платежам</t>
  </si>
  <si>
    <t>1 12 01041 01 0000 120</t>
  </si>
  <si>
    <t>11305 0 00000000000000 0 19 0016</t>
  </si>
  <si>
    <t>11405 0 00000000000000 0 19 0019</t>
  </si>
  <si>
    <t>11605 0 00000000000000 0 19 0021</t>
  </si>
  <si>
    <t>Денежные взыскания (штрафы) за нарушение законодательства о налогах и сборах, предусмотренные статьями 116, 119.1, 119.2, пунктами 1 и 2 статьи 120, статьями 125, 126, 126.1, 128, 129, 129.1, 129.4, 132, 133, 134, 135, 135.1, 135.2 Налогового кодекса Российской Федерации</t>
  </si>
  <si>
    <t>1 16 21050 05 60000 140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</si>
  <si>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</si>
  <si>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11605 0 00000000000000 0 19 0044</t>
  </si>
  <si>
    <t>11705 0 00000000000000 0 19 0045</t>
  </si>
  <si>
    <t>Прочие неналоговые доходы бюджетов муниципальных районов</t>
  </si>
  <si>
    <t>913</t>
  </si>
  <si>
    <t>2 02 10000 00 0000 150</t>
  </si>
  <si>
    <t>2 02 15001 05 0000 150</t>
  </si>
  <si>
    <t>2 02 15002 05 0000 150</t>
  </si>
  <si>
    <t>2 02 20077 05 0000 150</t>
  </si>
  <si>
    <t>2 02 02000 00 0000 150</t>
  </si>
  <si>
    <t>2 02 29999 05 0000 150</t>
  </si>
  <si>
    <t>2 02 25519 05 0000 150</t>
  </si>
  <si>
    <t>2 02 25558 05 0000 150</t>
  </si>
  <si>
    <t>2 02 25097 05 0000 150</t>
  </si>
  <si>
    <t>2 02 25555 05 0000 150</t>
  </si>
  <si>
    <t>2 02 25527 05 0000 150</t>
  </si>
  <si>
    <t>2 02 03000 00 0000 150</t>
  </si>
  <si>
    <t>2 02 30024 05 0000 150</t>
  </si>
  <si>
    <t>2 02 35120 05 0000 150</t>
  </si>
  <si>
    <t>2 02 35118 05 0000 150</t>
  </si>
  <si>
    <t>2 02 35542 05 0000 150</t>
  </si>
  <si>
    <t>2 02 35543 05 0000 150</t>
  </si>
  <si>
    <t>2 02 30027 05 0000 150</t>
  </si>
  <si>
    <t>2 02 35082 05 0000 150</t>
  </si>
  <si>
    <t>2 02 35260 05 0000 150</t>
  </si>
  <si>
    <t xml:space="preserve"> 2 02 04000 00 0000 150</t>
  </si>
  <si>
    <t>2 02 40014 05 0000 150</t>
  </si>
  <si>
    <t>2 02 49999 05 0000 150</t>
  </si>
  <si>
    <t>2 19 60010 05 0000 150</t>
  </si>
  <si>
    <t>Департамент по культуре и туризму Томской области</t>
  </si>
  <si>
    <t>202 25467 05 0000 150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</si>
  <si>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</t>
  </si>
  <si>
    <t>Субсидия бюджетам муниципальных образований на поддержку отрасли культуры на подключение муниципальных общедоступных библиотек и государственных центральных библиотек субъектов РФ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</si>
  <si>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Департамент по развитию инновационной и предпринимательской деятельности Томской области</t>
  </si>
  <si>
    <t>Софинансирование расходов на поддержку стартующего бизнеса, а также на создание и (или) развитие, и (или) модернизацию производства товаров (работ,услуг), предусмотренных в муниципальных программах (подпрограммах), содержащих мероприятия, направленные на развитие малого и среднего предпринимательства</t>
  </si>
  <si>
    <t xml:space="preserve"> Субсидия на реализацию ГП "Обеспечение доступности жилья и улучшение качества жилищных условий населения ТО" Подпрограмма "Обеспечение доступности и комфортности жилища, формирование качественной жилой среды", Основное мероприятие "Формирование комфортной городской среды а ТО" (Поддержка госуд-х программ субьектов РФ и муниц-х программ формирования современной городской среды за счет средств областного и федерального бюджетов)</t>
  </si>
  <si>
    <t>2 02 25567 05 0000 150</t>
  </si>
  <si>
    <t>Субсидия на реализацию мероприятий по устойчивому развитию сельских территорий (Улучшение жилищных условий граждан, проживающих в сельской местности, в том числе молодых семей и молодых специалистов)</t>
  </si>
  <si>
    <t>Субсидия местным бюджетам на укрепление материально-технической базы физической культуры и спорта муниципальных образований, принимающих областные сельские спортивные игры, в рамках государтвенной программы "Развитие молодежной политики, физической культуры и спорта в Томской области"(Стадион)</t>
  </si>
  <si>
    <t>Субсидия бюджетам муниципальных районов на формирование современных управленческих и организационно-экономических механизмов в системе дополнительного образования детей в субъектах Российской Федерации</t>
  </si>
  <si>
    <t>Субсидия местным бюджетам на организацию отдыха детей в каникулярное время</t>
  </si>
  <si>
    <t>Субсидия на приобретение спортивного инвентаря и оборудования для муниципальных детско-юношеских спортивных школ, спортивных школ, специализированных детско-юношеских спортивных школ олимпийского резерва</t>
  </si>
  <si>
    <t>Субсидия на обеспечение жителей отдаленных населенных пунктов Томской области услугами сотовой связи</t>
  </si>
  <si>
    <t>Субсидия местным бюджетам на реализацию мероприятий по устойивому развитию сельских территорий (софинансирование расходов по грантовой поддержке местных инициатив граждан, проживающих в сельской местности)</t>
  </si>
  <si>
    <t>Субвенция местным бюджетам для осуществления отдельных государственных полномочий по поддержке сельскохозяйственного производства (предоставление субсидий на повышение продуктивности крупного рогатого скота молочного направления)</t>
  </si>
  <si>
    <t>Администрация Томской области</t>
  </si>
  <si>
    <t>Субвенция местным бюджетам на осуществление отдельных государственных полномочий по государственной поддержке сельскохозяйственного производства (предоставление субсидий на содействие достижению целевых показателей реализации региональных программ развития агропромышленного комплекса (%)</t>
  </si>
  <si>
    <t>Иные межбюджетные трансферты бюджетам муниципальных образований: Прочие межбюджетные трансферты общего характера из резервных фондов Администрации Томской области (на организацию и проведение Межрегионального фестиваля казачьей культуры "Братина")</t>
  </si>
  <si>
    <t>814</t>
  </si>
  <si>
    <t>2 07 00000 00 0000 000</t>
  </si>
  <si>
    <t>Прочие безвозмездные поступления</t>
  </si>
  <si>
    <t>Безвозмездные поступления/Прочие безвозмездные поступления</t>
  </si>
  <si>
    <t>2 07 05030 05 0000 180</t>
  </si>
  <si>
    <t>992</t>
  </si>
  <si>
    <t>Управление финансов Администрации Кривошеинского района</t>
  </si>
  <si>
    <t>Монтаж системы автомотической сигнализации и системы оповещения и управления эвакуацией людей при пожаре (благотворительное пожертвование)</t>
  </si>
  <si>
    <t>2 19 25018 05 0000 150</t>
  </si>
  <si>
    <t>Возврат остатков средств на 01.01.2018 Субсидия на реализацию мероприятий по устойчивому развитию сельских территорий (Улучшение жилищных условий граждан, проживающих в сельской местности, в том числе молодых семей и молодых специалистов)</t>
  </si>
  <si>
    <t>821</t>
  </si>
  <si>
    <t>Остатки средств на 01.01.2018 г. Остатки средств на 01.01.2017г. Субсидия на реализацию ГП "Содействие созданию в ТО новых мест в общеобразовательных организациях" Подпрограмма "Ввод в эксплуатацию объектов в сфере общего образования ТО в соответствии с прогнозируемой потребностью и современными требованиями к условиями обучения" Основное мероприятие "Строительство (рек-ция) объектов гос-х (мун-х) образовательных организаций, а также приобретение в гос-ую (мун-ю) собственность объектов недвижимого имущества для размещения общеоб-х орг-й". Проектирование зданий для размещения общ-х орг-й (Общеобраз-я организация в Кривошеинском районе на 100 мест (ПСД))</t>
  </si>
  <si>
    <t>2 19 25520 05 0000 150</t>
  </si>
  <si>
    <t>2 19 35120 05 0000 150</t>
  </si>
  <si>
    <t>Остатки средств на 01.01.2018г. ФБ 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</si>
  <si>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Остатки средств на 01.01.2018г. Субвенция местным бюджетам на осуществление органами местного самоуправления отдельных государственных полномочий по организации и осуществлению деятельности по опеке и попечительству</t>
  </si>
  <si>
    <t>Остатки средств на 01.01.2018г. Субвенция местным бюджетам на осуществления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</t>
  </si>
  <si>
    <t>Возврат бюджетных средств в связи с нарушением обязательств по обеспечению достижения базовых показателей результативности использования субвенций по государственной поддержке сельскохозяйственного производства</t>
  </si>
  <si>
    <t>Остатки средств на 01.01.2018г. Субвенция местным бюджетам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междугородным сообщении (кроме железнодорожного транспорта) по городским, пригородным и междугородным муниципальным маршрутам</t>
  </si>
  <si>
    <t>Остатки средств на 01.01.2018г. Субсидия местным бюджетам на стимулирующие выплаты в муниципальных организациях дополнительного образования Томской области</t>
  </si>
  <si>
    <t>Остатки средств на 01.01.2018г. Субвенция местным бюджетам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</si>
  <si>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Остатки средств на 01.01.2018г. Межбюджетные трансферты местным бюджетам на выплату ежемесячной стипендии Губернатора Томской области молодым учителям областных государственных и муниципальных образовательных организаций</t>
  </si>
  <si>
    <t>Остатки средств на 01.01.2018г. Межбюджетные трансферты на выплату стипендии Губернатора Томской области лучшим учителям областных государственных и муниципальных образовательных организаций Томской области</t>
  </si>
  <si>
    <t>Департамент по социально-экономическому развитию села Томской области</t>
  </si>
  <si>
    <t>20205 0 00000000000000 0 19 0069</t>
  </si>
  <si>
    <t>20705 0 00000000000000 0 19 0122</t>
  </si>
  <si>
    <t>21905 0 00000000000000 0 19 0123</t>
  </si>
  <si>
    <t>21905 0 00000000000000 0 19 0125</t>
  </si>
  <si>
    <t>21905 0 00000000000000 0 19 0126</t>
  </si>
  <si>
    <t>21905 0 00000000000000 0 19 0127</t>
  </si>
  <si>
    <t>21905 0 00000000000000 0 19 0133</t>
  </si>
  <si>
    <t>Субсидия местным бюджетам на софинансирование капитальных вложений в объекты муниципальной собственности в рамках государственной программы "Развитие молодежной политики, физической культуры и спорта в Томской области"</t>
  </si>
  <si>
    <t xml:space="preserve">Субсидия местным бюджетам на софинансирование капитальных вложений в объекты муниципальной собственности в сфере обращения с твердыми коммунальными отходами в рамках государственной программы "Воспроизводство и использование природных ресурсов Томской области" </t>
  </si>
  <si>
    <t>Субсидия местным бюджетам на приобретение зданий для размещения сельских учреждений культуры в рамках государственной программы "Развитие культуры и туризма в Томской области"</t>
  </si>
  <si>
    <t>Субсидия местным бюджетам на приобретение оборудования для малобюджетных спортивных площадок по месту жительства и учебы в муниципальных образованиях Томской области, за исключением муниципального образования "Город Томск", муниципального образования "Городской округ закрытое административно-территориальное образование Северск Томской области"</t>
  </si>
  <si>
    <t>Субвенция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Томской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</si>
</sst>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name val="Times New Roman Cyr"/>
      <charset val="204"/>
    </font>
    <font>
      <b/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12">
    <xf numFmtId="0" fontId="0" fillId="0" borderId="0" xfId="0"/>
    <xf numFmtId="0" fontId="8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" fillId="0" borderId="0" xfId="1" applyFont="1" applyFill="1" applyAlignment="1">
      <alignment wrapText="1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9" fillId="0" borderId="1" xfId="1" applyNumberFormat="1" applyFont="1" applyFill="1" applyBorder="1" applyAlignment="1">
      <alignment vertical="top" wrapText="1"/>
    </xf>
    <xf numFmtId="9" fontId="9" fillId="0" borderId="1" xfId="2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9" fontId="9" fillId="0" borderId="1" xfId="2" applyFont="1" applyFill="1" applyBorder="1" applyAlignment="1">
      <alignment vertical="center" wrapText="1"/>
    </xf>
    <xf numFmtId="0" fontId="3" fillId="0" borderId="1" xfId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wrapText="1"/>
    </xf>
    <xf numFmtId="0" fontId="1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1" fontId="8" fillId="0" borderId="3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top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" fontId="11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64" fontId="12" fillId="0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9" fontId="2" fillId="0" borderId="1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justify" vertical="top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49" fontId="10" fillId="0" borderId="8" xfId="0" applyNumberFormat="1" applyFont="1" applyFill="1" applyBorder="1" applyAlignment="1" applyProtection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165" fontId="10" fillId="0" borderId="1" xfId="0" applyNumberFormat="1" applyFont="1" applyFill="1" applyBorder="1" applyAlignment="1" applyProtection="1">
      <alignment horizontal="left" vertical="top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10" fillId="0" borderId="3" xfId="0" applyNumberFormat="1" applyFont="1" applyFill="1" applyBorder="1" applyAlignment="1" applyProtection="1">
      <alignment horizontal="left" vertical="top" wrapText="1"/>
    </xf>
    <xf numFmtId="165" fontId="10" fillId="0" borderId="9" xfId="0" applyNumberFormat="1" applyFont="1" applyFill="1" applyBorder="1" applyAlignment="1" applyProtection="1">
      <alignment horizontal="left" vertical="top" wrapText="1"/>
    </xf>
    <xf numFmtId="165" fontId="10" fillId="0" borderId="11" xfId="0" applyNumberFormat="1" applyFont="1" applyFill="1" applyBorder="1" applyAlignment="1" applyProtection="1">
      <alignment horizontal="left" vertical="top" wrapText="1"/>
    </xf>
    <xf numFmtId="0" fontId="10" fillId="0" borderId="1" xfId="3" applyFont="1" applyFill="1" applyBorder="1" applyAlignment="1">
      <alignment vertical="center" wrapText="1"/>
    </xf>
    <xf numFmtId="165" fontId="10" fillId="0" borderId="8" xfId="0" applyNumberFormat="1" applyFont="1" applyFill="1" applyBorder="1" applyAlignment="1" applyProtection="1">
      <alignment horizontal="left" vertical="center" wrapText="1"/>
    </xf>
    <xf numFmtId="165" fontId="10" fillId="0" borderId="1" xfId="0" applyNumberFormat="1" applyFont="1" applyFill="1" applyBorder="1" applyAlignment="1" applyProtection="1">
      <alignment horizontal="left" vertical="center" wrapText="1"/>
    </xf>
    <xf numFmtId="49" fontId="10" fillId="0" borderId="9" xfId="0" applyNumberFormat="1" applyFont="1" applyFill="1" applyBorder="1" applyAlignment="1" applyProtection="1">
      <alignment horizontal="left" vertical="top" wrapText="1"/>
    </xf>
    <xf numFmtId="49" fontId="10" fillId="0" borderId="1" xfId="2" applyNumberFormat="1" applyFont="1" applyFill="1" applyBorder="1" applyAlignment="1">
      <alignment horizontal="center" vertical="center" wrapText="1"/>
    </xf>
    <xf numFmtId="9" fontId="10" fillId="0" borderId="1" xfId="2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</xf>
    <xf numFmtId="165" fontId="14" fillId="0" borderId="1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left" vertical="top" wrapText="1"/>
    </xf>
    <xf numFmtId="49" fontId="10" fillId="0" borderId="3" xfId="0" applyNumberFormat="1" applyFont="1" applyFill="1" applyBorder="1" applyAlignment="1" applyProtection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left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left" vertical="top" wrapText="1"/>
    </xf>
    <xf numFmtId="49" fontId="10" fillId="0" borderId="11" xfId="0" applyNumberFormat="1" applyFont="1" applyFill="1" applyBorder="1" applyAlignment="1" applyProtection="1">
      <alignment horizontal="left" vertical="top" wrapText="1"/>
    </xf>
    <xf numFmtId="164" fontId="9" fillId="0" borderId="1" xfId="1" applyNumberFormat="1" applyFont="1" applyFill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_ФИНАНСОВО_ЭКОНОМИЧЕСКОЕ обоснование на 2006 год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tabSelected="1" topLeftCell="A7" zoomScale="80" zoomScaleNormal="80" workbookViewId="0">
      <pane ySplit="1" topLeftCell="A177" activePane="bottomLeft" state="frozen"/>
      <selection activeCell="A7" sqref="A7"/>
      <selection pane="bottomLeft" activeCell="C180" sqref="C180"/>
    </sheetView>
  </sheetViews>
  <sheetFormatPr defaultRowHeight="12.75" x14ac:dyDescent="0.2"/>
  <cols>
    <col min="1" max="1" width="25" style="7" customWidth="1"/>
    <col min="2" max="2" width="16.28515625" style="7" customWidth="1"/>
    <col min="3" max="3" width="20.5703125" style="7" customWidth="1"/>
    <col min="4" max="4" width="27.42578125" style="22" customWidth="1"/>
    <col min="5" max="5" width="6.85546875" style="17" customWidth="1"/>
    <col min="6" max="6" width="17.28515625" style="19" customWidth="1"/>
    <col min="7" max="7" width="15.7109375" style="17" customWidth="1"/>
    <col min="8" max="8" width="14" style="17" customWidth="1"/>
    <col min="9" max="9" width="11.7109375" style="17" customWidth="1"/>
    <col min="10" max="10" width="11.140625" style="7" customWidth="1"/>
    <col min="11" max="11" width="10.7109375" style="7" customWidth="1"/>
    <col min="12" max="12" width="10.42578125" style="7" customWidth="1"/>
    <col min="13" max="13" width="11.85546875" style="7" customWidth="1"/>
    <col min="14" max="16384" width="9.140625" style="7"/>
  </cols>
  <sheetData>
    <row r="1" spans="1:12" ht="30.75" customHeight="1" x14ac:dyDescent="0.2"/>
    <row r="2" spans="1:12" ht="123.75" customHeight="1" x14ac:dyDescent="0.2">
      <c r="D2" s="7"/>
      <c r="E2" s="34"/>
      <c r="F2" s="34"/>
      <c r="G2" s="96" t="s">
        <v>234</v>
      </c>
      <c r="H2" s="96"/>
      <c r="I2" s="96"/>
      <c r="J2" s="96"/>
      <c r="K2" s="96"/>
      <c r="L2" s="96"/>
    </row>
    <row r="3" spans="1:12" ht="38.25" customHeight="1" x14ac:dyDescent="0.2">
      <c r="A3" s="102" t="s">
        <v>39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x14ac:dyDescent="0.2">
      <c r="C4" s="4"/>
      <c r="D4" s="4"/>
      <c r="E4" s="1"/>
      <c r="F4" s="1"/>
      <c r="G4" s="1"/>
      <c r="H4" s="1"/>
      <c r="I4" s="1"/>
      <c r="J4" s="4"/>
      <c r="K4" s="4"/>
      <c r="L4" s="4"/>
    </row>
    <row r="5" spans="1:12" ht="15" customHeight="1" x14ac:dyDescent="0.2">
      <c r="C5" s="10"/>
      <c r="D5" s="21"/>
      <c r="E5" s="11"/>
      <c r="F5" s="12"/>
      <c r="G5" s="11"/>
      <c r="H5" s="11"/>
      <c r="I5" s="11"/>
      <c r="J5" s="10"/>
      <c r="K5" s="101" t="s">
        <v>0</v>
      </c>
      <c r="L5" s="101"/>
    </row>
    <row r="6" spans="1:12" ht="39" customHeight="1" x14ac:dyDescent="0.2">
      <c r="A6" s="103" t="s">
        <v>40</v>
      </c>
      <c r="B6" s="103" t="s">
        <v>41</v>
      </c>
      <c r="C6" s="99" t="s">
        <v>45</v>
      </c>
      <c r="D6" s="100"/>
      <c r="E6" s="99" t="s">
        <v>48</v>
      </c>
      <c r="F6" s="100"/>
      <c r="G6" s="97" t="s">
        <v>332</v>
      </c>
      <c r="H6" s="97" t="s">
        <v>333</v>
      </c>
      <c r="I6" s="97" t="s">
        <v>331</v>
      </c>
      <c r="J6" s="97" t="s">
        <v>1</v>
      </c>
      <c r="K6" s="97" t="s">
        <v>50</v>
      </c>
      <c r="L6" s="97" t="s">
        <v>330</v>
      </c>
    </row>
    <row r="7" spans="1:12" ht="112.5" customHeight="1" x14ac:dyDescent="0.2">
      <c r="A7" s="104"/>
      <c r="B7" s="104"/>
      <c r="C7" s="95" t="s">
        <v>46</v>
      </c>
      <c r="D7" s="94" t="s">
        <v>47</v>
      </c>
      <c r="E7" s="94" t="s">
        <v>46</v>
      </c>
      <c r="F7" s="13" t="s">
        <v>49</v>
      </c>
      <c r="G7" s="98"/>
      <c r="H7" s="98"/>
      <c r="I7" s="98"/>
      <c r="J7" s="98"/>
      <c r="K7" s="98"/>
      <c r="L7" s="98"/>
    </row>
    <row r="8" spans="1:12" s="17" customFormat="1" ht="15" customHeight="1" x14ac:dyDescent="0.2">
      <c r="A8" s="14">
        <v>1</v>
      </c>
      <c r="B8" s="14">
        <v>2</v>
      </c>
      <c r="C8" s="15">
        <v>3</v>
      </c>
      <c r="D8" s="16">
        <v>4</v>
      </c>
      <c r="E8" s="16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</row>
    <row r="9" spans="1:12" ht="27" customHeight="1" x14ac:dyDescent="0.2">
      <c r="A9" s="36"/>
      <c r="B9" s="36"/>
      <c r="C9" s="37" t="s">
        <v>2</v>
      </c>
      <c r="D9" s="38" t="s">
        <v>3</v>
      </c>
      <c r="E9" s="2"/>
      <c r="F9" s="2"/>
      <c r="G9" s="8">
        <f>G10+G12+G17+G21+G26+G29+G32+G36+G39</f>
        <v>73312.000000000015</v>
      </c>
      <c r="H9" s="8">
        <f>H10+H12+H17+H21+H24+H26+H29+H32+H36+H39+H64</f>
        <v>63499.399999999994</v>
      </c>
      <c r="I9" s="8">
        <f>I10+I12+I17+I21+I26+I29+I32+I36+I39+I64+I24</f>
        <v>80764</v>
      </c>
      <c r="J9" s="8">
        <f>J10+J12+J17+J21+J26+J29+J32+J36+J39+J64</f>
        <v>81350.039000000004</v>
      </c>
      <c r="K9" s="8">
        <f>K10+K12+K17+K21+K26+K29+K32+K36+K39+K64</f>
        <v>84520</v>
      </c>
      <c r="L9" s="8">
        <f>L10+L12+L17+L21+L26+L29+L32+L36+L39+L64</f>
        <v>85220</v>
      </c>
    </row>
    <row r="10" spans="1:12" ht="30" customHeight="1" x14ac:dyDescent="0.2">
      <c r="A10" s="36"/>
      <c r="B10" s="36"/>
      <c r="C10" s="39" t="s">
        <v>4</v>
      </c>
      <c r="D10" s="40" t="s">
        <v>5</v>
      </c>
      <c r="E10" s="2"/>
      <c r="F10" s="2"/>
      <c r="G10" s="8">
        <f>G11</f>
        <v>62159.6</v>
      </c>
      <c r="H10" s="8">
        <f t="shared" ref="H10:L10" si="0">H11</f>
        <v>53358.1</v>
      </c>
      <c r="I10" s="8">
        <f t="shared" si="0"/>
        <v>69006</v>
      </c>
      <c r="J10" s="8">
        <f t="shared" si="0"/>
        <v>69729</v>
      </c>
      <c r="K10" s="8">
        <f t="shared" si="0"/>
        <v>72660.800000000003</v>
      </c>
      <c r="L10" s="8">
        <f t="shared" si="0"/>
        <v>74651.8</v>
      </c>
    </row>
    <row r="11" spans="1:12" ht="98.25" customHeight="1" x14ac:dyDescent="0.2">
      <c r="A11" s="41" t="s">
        <v>236</v>
      </c>
      <c r="B11" s="41" t="s">
        <v>329</v>
      </c>
      <c r="C11" s="42" t="s">
        <v>6</v>
      </c>
      <c r="D11" s="43" t="s">
        <v>7</v>
      </c>
      <c r="E11" s="44">
        <v>182</v>
      </c>
      <c r="F11" s="44" t="s">
        <v>51</v>
      </c>
      <c r="G11" s="45">
        <v>62159.6</v>
      </c>
      <c r="H11" s="45">
        <v>53358.1</v>
      </c>
      <c r="I11" s="45">
        <v>69006</v>
      </c>
      <c r="J11" s="46">
        <v>69729</v>
      </c>
      <c r="K11" s="46">
        <v>72660.800000000003</v>
      </c>
      <c r="L11" s="46">
        <v>74651.8</v>
      </c>
    </row>
    <row r="12" spans="1:12" ht="55.5" customHeight="1" x14ac:dyDescent="0.2">
      <c r="A12" s="36"/>
      <c r="B12" s="41"/>
      <c r="C12" s="39" t="s">
        <v>8</v>
      </c>
      <c r="D12" s="47" t="s">
        <v>9</v>
      </c>
      <c r="E12" s="2"/>
      <c r="F12" s="2"/>
      <c r="G12" s="8">
        <f>G13+G14+G15+G16</f>
        <v>179</v>
      </c>
      <c r="H12" s="8">
        <f t="shared" ref="H12:L12" si="1">H13+H14+H15+H16</f>
        <v>161.50000000000003</v>
      </c>
      <c r="I12" s="8">
        <f t="shared" si="1"/>
        <v>187</v>
      </c>
      <c r="J12" s="8">
        <f t="shared" si="1"/>
        <v>223</v>
      </c>
      <c r="K12" s="8">
        <f t="shared" si="1"/>
        <v>243</v>
      </c>
      <c r="L12" s="8">
        <f t="shared" si="1"/>
        <v>396</v>
      </c>
    </row>
    <row r="13" spans="1:12" ht="138.75" customHeight="1" x14ac:dyDescent="0.2">
      <c r="A13" s="41" t="s">
        <v>237</v>
      </c>
      <c r="B13" s="41" t="s">
        <v>66</v>
      </c>
      <c r="C13" s="48" t="s">
        <v>58</v>
      </c>
      <c r="D13" s="49" t="s">
        <v>59</v>
      </c>
      <c r="E13" s="16">
        <v>100</v>
      </c>
      <c r="F13" s="16" t="s">
        <v>52</v>
      </c>
      <c r="G13" s="50">
        <v>71</v>
      </c>
      <c r="H13" s="50">
        <v>71.2</v>
      </c>
      <c r="I13" s="50">
        <v>71.2</v>
      </c>
      <c r="J13" s="51">
        <v>98</v>
      </c>
      <c r="K13" s="51">
        <v>112</v>
      </c>
      <c r="L13" s="51">
        <v>186</v>
      </c>
    </row>
    <row r="14" spans="1:12" ht="168" customHeight="1" x14ac:dyDescent="0.2">
      <c r="A14" s="41" t="s">
        <v>238</v>
      </c>
      <c r="B14" s="41" t="s">
        <v>66</v>
      </c>
      <c r="C14" s="48" t="s">
        <v>60</v>
      </c>
      <c r="D14" s="52" t="s">
        <v>61</v>
      </c>
      <c r="E14" s="16">
        <v>100</v>
      </c>
      <c r="F14" s="16" t="s">
        <v>52</v>
      </c>
      <c r="G14" s="50">
        <v>1</v>
      </c>
      <c r="H14" s="50">
        <v>0.7</v>
      </c>
      <c r="I14" s="50">
        <v>1</v>
      </c>
      <c r="J14" s="51">
        <v>1</v>
      </c>
      <c r="K14" s="51">
        <v>1</v>
      </c>
      <c r="L14" s="51">
        <v>1</v>
      </c>
    </row>
    <row r="15" spans="1:12" ht="146.25" customHeight="1" x14ac:dyDescent="0.2">
      <c r="A15" s="41" t="s">
        <v>239</v>
      </c>
      <c r="B15" s="41" t="s">
        <v>66</v>
      </c>
      <c r="C15" s="48" t="s">
        <v>62</v>
      </c>
      <c r="D15" s="49" t="s">
        <v>63</v>
      </c>
      <c r="E15" s="16">
        <v>100</v>
      </c>
      <c r="F15" s="16" t="s">
        <v>52</v>
      </c>
      <c r="G15" s="50">
        <v>121</v>
      </c>
      <c r="H15" s="50">
        <v>105.7</v>
      </c>
      <c r="I15" s="50">
        <v>131.80000000000001</v>
      </c>
      <c r="J15" s="51">
        <v>144</v>
      </c>
      <c r="K15" s="51">
        <v>150</v>
      </c>
      <c r="L15" s="51">
        <v>242</v>
      </c>
    </row>
    <row r="16" spans="1:12" ht="138.75" customHeight="1" x14ac:dyDescent="0.2">
      <c r="A16" s="41" t="s">
        <v>240</v>
      </c>
      <c r="B16" s="41" t="s">
        <v>66</v>
      </c>
      <c r="C16" s="48" t="s">
        <v>64</v>
      </c>
      <c r="D16" s="49" t="s">
        <v>65</v>
      </c>
      <c r="E16" s="16">
        <v>100</v>
      </c>
      <c r="F16" s="44" t="s">
        <v>52</v>
      </c>
      <c r="G16" s="45">
        <v>-14</v>
      </c>
      <c r="H16" s="45">
        <v>-16.100000000000001</v>
      </c>
      <c r="I16" s="45">
        <v>-17</v>
      </c>
      <c r="J16" s="46">
        <v>-20</v>
      </c>
      <c r="K16" s="46">
        <v>-20</v>
      </c>
      <c r="L16" s="46">
        <v>-33</v>
      </c>
    </row>
    <row r="17" spans="1:12" ht="27" customHeight="1" x14ac:dyDescent="0.2">
      <c r="A17" s="36"/>
      <c r="B17" s="41"/>
      <c r="C17" s="39" t="s">
        <v>10</v>
      </c>
      <c r="D17" s="40" t="s">
        <v>11</v>
      </c>
      <c r="E17" s="2"/>
      <c r="F17" s="2"/>
      <c r="G17" s="8">
        <f>G18+G19+G20</f>
        <v>5167</v>
      </c>
      <c r="H17" s="8">
        <f t="shared" ref="H17:L17" si="2">H18+H19+H20</f>
        <v>5028</v>
      </c>
      <c r="I17" s="8">
        <f t="shared" si="2"/>
        <v>5463</v>
      </c>
      <c r="J17" s="8">
        <f t="shared" si="2"/>
        <v>5564</v>
      </c>
      <c r="K17" s="8">
        <f t="shared" si="2"/>
        <v>5636</v>
      </c>
      <c r="L17" s="8">
        <f t="shared" si="2"/>
        <v>4097</v>
      </c>
    </row>
    <row r="18" spans="1:12" ht="73.5" customHeight="1" x14ac:dyDescent="0.2">
      <c r="A18" s="41" t="s">
        <v>241</v>
      </c>
      <c r="B18" s="41" t="s">
        <v>67</v>
      </c>
      <c r="C18" s="42" t="s">
        <v>12</v>
      </c>
      <c r="D18" s="43" t="s">
        <v>13</v>
      </c>
      <c r="E18" s="44">
        <v>182</v>
      </c>
      <c r="F18" s="44" t="s">
        <v>51</v>
      </c>
      <c r="G18" s="45">
        <v>1817</v>
      </c>
      <c r="H18" s="45">
        <v>2565.1999999999998</v>
      </c>
      <c r="I18" s="45">
        <v>2667</v>
      </c>
      <c r="J18" s="46">
        <v>2794</v>
      </c>
      <c r="K18" s="46">
        <v>2895</v>
      </c>
      <c r="L18" s="46">
        <v>3330</v>
      </c>
    </row>
    <row r="19" spans="1:12" ht="72.75" customHeight="1" x14ac:dyDescent="0.2">
      <c r="A19" s="41" t="s">
        <v>242</v>
      </c>
      <c r="B19" s="41" t="s">
        <v>67</v>
      </c>
      <c r="C19" s="42" t="s">
        <v>35</v>
      </c>
      <c r="D19" s="43" t="s">
        <v>36</v>
      </c>
      <c r="E19" s="44">
        <v>182</v>
      </c>
      <c r="F19" s="44" t="s">
        <v>51</v>
      </c>
      <c r="G19" s="45">
        <v>3310</v>
      </c>
      <c r="H19" s="45">
        <v>2462.1999999999998</v>
      </c>
      <c r="I19" s="45">
        <v>2795</v>
      </c>
      <c r="J19" s="46">
        <v>2769</v>
      </c>
      <c r="K19" s="46">
        <v>2740</v>
      </c>
      <c r="L19" s="46">
        <v>766</v>
      </c>
    </row>
    <row r="20" spans="1:12" ht="77.25" customHeight="1" x14ac:dyDescent="0.2">
      <c r="A20" s="41" t="s">
        <v>243</v>
      </c>
      <c r="B20" s="41" t="s">
        <v>67</v>
      </c>
      <c r="C20" s="42" t="s">
        <v>37</v>
      </c>
      <c r="D20" s="43" t="s">
        <v>38</v>
      </c>
      <c r="E20" s="44">
        <v>182</v>
      </c>
      <c r="F20" s="44" t="s">
        <v>51</v>
      </c>
      <c r="G20" s="45">
        <v>40</v>
      </c>
      <c r="H20" s="45">
        <v>0.6</v>
      </c>
      <c r="I20" s="45">
        <v>1</v>
      </c>
      <c r="J20" s="46">
        <v>1</v>
      </c>
      <c r="K20" s="46">
        <v>1</v>
      </c>
      <c r="L20" s="46">
        <v>1</v>
      </c>
    </row>
    <row r="21" spans="1:12" ht="32.25" customHeight="1" x14ac:dyDescent="0.2">
      <c r="A21" s="36"/>
      <c r="B21" s="41"/>
      <c r="C21" s="39" t="s">
        <v>14</v>
      </c>
      <c r="D21" s="5" t="s">
        <v>15</v>
      </c>
      <c r="E21" s="2"/>
      <c r="F21" s="2"/>
      <c r="G21" s="8">
        <f>G22+G23</f>
        <v>645</v>
      </c>
      <c r="H21" s="8">
        <f t="shared" ref="H21:L21" si="3">H22+H23</f>
        <v>852.6</v>
      </c>
      <c r="I21" s="8">
        <f t="shared" si="3"/>
        <v>933</v>
      </c>
      <c r="J21" s="8">
        <f t="shared" si="3"/>
        <v>864</v>
      </c>
      <c r="K21" s="8">
        <f t="shared" si="3"/>
        <v>895</v>
      </c>
      <c r="L21" s="8">
        <f t="shared" si="3"/>
        <v>930</v>
      </c>
    </row>
    <row r="22" spans="1:12" ht="111.75" customHeight="1" x14ac:dyDescent="0.2">
      <c r="A22" s="41" t="s">
        <v>244</v>
      </c>
      <c r="B22" s="41" t="s">
        <v>68</v>
      </c>
      <c r="C22" s="42" t="s">
        <v>42</v>
      </c>
      <c r="D22" s="43" t="s">
        <v>69</v>
      </c>
      <c r="E22" s="44">
        <v>182</v>
      </c>
      <c r="F22" s="44" t="s">
        <v>51</v>
      </c>
      <c r="G22" s="45">
        <v>640</v>
      </c>
      <c r="H22" s="45">
        <v>852.6</v>
      </c>
      <c r="I22" s="45">
        <v>933</v>
      </c>
      <c r="J22" s="46">
        <v>859</v>
      </c>
      <c r="K22" s="46">
        <v>890</v>
      </c>
      <c r="L22" s="46">
        <v>925</v>
      </c>
    </row>
    <row r="23" spans="1:12" ht="128.25" customHeight="1" x14ac:dyDescent="0.2">
      <c r="A23" s="41" t="s">
        <v>245</v>
      </c>
      <c r="B23" s="41" t="s">
        <v>68</v>
      </c>
      <c r="C23" s="42" t="s">
        <v>43</v>
      </c>
      <c r="D23" s="53" t="s">
        <v>44</v>
      </c>
      <c r="E23" s="44">
        <v>901</v>
      </c>
      <c r="F23" s="48" t="s">
        <v>53</v>
      </c>
      <c r="G23" s="45">
        <v>5</v>
      </c>
      <c r="H23" s="45">
        <v>0</v>
      </c>
      <c r="I23" s="45">
        <v>0</v>
      </c>
      <c r="J23" s="46">
        <v>5</v>
      </c>
      <c r="K23" s="46">
        <v>5</v>
      </c>
      <c r="L23" s="46">
        <v>5</v>
      </c>
    </row>
    <row r="24" spans="1:12" s="9" customFormat="1" ht="73.5" customHeight="1" x14ac:dyDescent="0.2">
      <c r="A24" s="18"/>
      <c r="B24" s="18"/>
      <c r="C24" s="39" t="s">
        <v>129</v>
      </c>
      <c r="D24" s="40" t="s">
        <v>130</v>
      </c>
      <c r="E24" s="2"/>
      <c r="F24" s="54"/>
      <c r="G24" s="8">
        <f>G25</f>
        <v>0</v>
      </c>
      <c r="H24" s="8">
        <f t="shared" ref="H24:L24" si="4">H25</f>
        <v>0</v>
      </c>
      <c r="I24" s="8">
        <f t="shared" si="4"/>
        <v>0</v>
      </c>
      <c r="J24" s="8">
        <f t="shared" si="4"/>
        <v>0</v>
      </c>
      <c r="K24" s="8">
        <f t="shared" si="4"/>
        <v>0</v>
      </c>
      <c r="L24" s="8">
        <f t="shared" si="4"/>
        <v>0</v>
      </c>
    </row>
    <row r="25" spans="1:12" ht="139.5" customHeight="1" x14ac:dyDescent="0.2">
      <c r="A25" s="41" t="s">
        <v>246</v>
      </c>
      <c r="B25" s="41" t="s">
        <v>363</v>
      </c>
      <c r="C25" s="42" t="s">
        <v>131</v>
      </c>
      <c r="D25" s="53" t="s">
        <v>132</v>
      </c>
      <c r="E25" s="44">
        <v>182</v>
      </c>
      <c r="F25" s="44" t="s">
        <v>51</v>
      </c>
      <c r="G25" s="45">
        <v>0</v>
      </c>
      <c r="H25" s="45">
        <v>0</v>
      </c>
      <c r="I25" s="45">
        <v>0</v>
      </c>
      <c r="J25" s="46">
        <v>0</v>
      </c>
      <c r="K25" s="46">
        <v>0</v>
      </c>
      <c r="L25" s="46">
        <v>0</v>
      </c>
    </row>
    <row r="26" spans="1:12" ht="70.5" customHeight="1" x14ac:dyDescent="0.2">
      <c r="A26" s="36"/>
      <c r="B26" s="41"/>
      <c r="C26" s="39" t="s">
        <v>16</v>
      </c>
      <c r="D26" s="40" t="s">
        <v>17</v>
      </c>
      <c r="E26" s="2"/>
      <c r="F26" s="2"/>
      <c r="G26" s="8">
        <f>G27+G28</f>
        <v>2585</v>
      </c>
      <c r="H26" s="8">
        <f t="shared" ref="H26:L26" si="5">H27+H28</f>
        <v>1375.7</v>
      </c>
      <c r="I26" s="8">
        <f t="shared" si="5"/>
        <v>2254.1999999999998</v>
      </c>
      <c r="J26" s="8">
        <f t="shared" si="5"/>
        <v>2369</v>
      </c>
      <c r="K26" s="8">
        <f t="shared" si="5"/>
        <v>2408</v>
      </c>
      <c r="L26" s="8">
        <f t="shared" si="5"/>
        <v>2383</v>
      </c>
    </row>
    <row r="27" spans="1:12" ht="178.5" customHeight="1" x14ac:dyDescent="0.2">
      <c r="A27" s="41" t="s">
        <v>247</v>
      </c>
      <c r="B27" s="41" t="s">
        <v>72</v>
      </c>
      <c r="C27" s="42" t="s">
        <v>70</v>
      </c>
      <c r="D27" s="55" t="s">
        <v>71</v>
      </c>
      <c r="E27" s="56">
        <v>901</v>
      </c>
      <c r="F27" s="48" t="s">
        <v>53</v>
      </c>
      <c r="G27" s="45">
        <v>1582</v>
      </c>
      <c r="H27" s="45">
        <v>573.70000000000005</v>
      </c>
      <c r="I27" s="45">
        <v>1172.2</v>
      </c>
      <c r="J27" s="46">
        <v>1325</v>
      </c>
      <c r="K27" s="46">
        <v>1373</v>
      </c>
      <c r="L27" s="46">
        <v>1427</v>
      </c>
    </row>
    <row r="28" spans="1:12" ht="137.25" customHeight="1" x14ac:dyDescent="0.2">
      <c r="A28" s="41" t="s">
        <v>248</v>
      </c>
      <c r="B28" s="41" t="s">
        <v>72</v>
      </c>
      <c r="C28" s="42" t="s">
        <v>73</v>
      </c>
      <c r="D28" s="57" t="s">
        <v>74</v>
      </c>
      <c r="E28" s="56">
        <v>901</v>
      </c>
      <c r="F28" s="48" t="s">
        <v>53</v>
      </c>
      <c r="G28" s="45">
        <v>1003</v>
      </c>
      <c r="H28" s="45">
        <v>802</v>
      </c>
      <c r="I28" s="45">
        <v>1082</v>
      </c>
      <c r="J28" s="46">
        <v>1044</v>
      </c>
      <c r="K28" s="46">
        <v>1035</v>
      </c>
      <c r="L28" s="46">
        <v>956</v>
      </c>
    </row>
    <row r="29" spans="1:12" ht="33.75" customHeight="1" x14ac:dyDescent="0.2">
      <c r="A29" s="36"/>
      <c r="B29" s="41"/>
      <c r="C29" s="39" t="s">
        <v>18</v>
      </c>
      <c r="D29" s="5" t="s">
        <v>19</v>
      </c>
      <c r="E29" s="2"/>
      <c r="F29" s="2"/>
      <c r="G29" s="8">
        <f>G30+G31</f>
        <v>161</v>
      </c>
      <c r="H29" s="8">
        <f t="shared" ref="H29:L29" si="6">H30+H31</f>
        <v>185.1</v>
      </c>
      <c r="I29" s="8">
        <f t="shared" si="6"/>
        <v>187</v>
      </c>
      <c r="J29" s="8">
        <f t="shared" si="6"/>
        <v>187</v>
      </c>
      <c r="K29" s="8">
        <f t="shared" si="6"/>
        <v>187</v>
      </c>
      <c r="L29" s="8">
        <f t="shared" si="6"/>
        <v>187</v>
      </c>
    </row>
    <row r="30" spans="1:12" ht="126" customHeight="1" x14ac:dyDescent="0.2">
      <c r="A30" s="41" t="s">
        <v>249</v>
      </c>
      <c r="B30" s="41" t="s">
        <v>75</v>
      </c>
      <c r="C30" s="42" t="s">
        <v>55</v>
      </c>
      <c r="D30" s="43" t="s">
        <v>56</v>
      </c>
      <c r="E30" s="58" t="s">
        <v>76</v>
      </c>
      <c r="F30" s="44" t="s">
        <v>54</v>
      </c>
      <c r="G30" s="45">
        <v>112</v>
      </c>
      <c r="H30" s="45">
        <v>157.9</v>
      </c>
      <c r="I30" s="45">
        <v>138</v>
      </c>
      <c r="J30" s="46">
        <v>138</v>
      </c>
      <c r="K30" s="46">
        <v>138</v>
      </c>
      <c r="L30" s="46">
        <v>138</v>
      </c>
    </row>
    <row r="31" spans="1:12" ht="124.5" customHeight="1" x14ac:dyDescent="0.2">
      <c r="A31" s="41" t="s">
        <v>250</v>
      </c>
      <c r="B31" s="41" t="s">
        <v>75</v>
      </c>
      <c r="C31" s="42" t="s">
        <v>364</v>
      </c>
      <c r="D31" s="43" t="s">
        <v>57</v>
      </c>
      <c r="E31" s="58" t="s">
        <v>76</v>
      </c>
      <c r="F31" s="44" t="s">
        <v>54</v>
      </c>
      <c r="G31" s="45">
        <v>49</v>
      </c>
      <c r="H31" s="45">
        <v>27.2</v>
      </c>
      <c r="I31" s="45">
        <v>49</v>
      </c>
      <c r="J31" s="46">
        <v>49</v>
      </c>
      <c r="K31" s="46">
        <v>49</v>
      </c>
      <c r="L31" s="46">
        <v>49</v>
      </c>
    </row>
    <row r="32" spans="1:12" ht="45" customHeight="1" x14ac:dyDescent="0.2">
      <c r="A32" s="36"/>
      <c r="B32" s="41"/>
      <c r="C32" s="39" t="s">
        <v>20</v>
      </c>
      <c r="D32" s="47" t="s">
        <v>21</v>
      </c>
      <c r="E32" s="2"/>
      <c r="F32" s="2"/>
      <c r="G32" s="8">
        <f>G33+G35+G34</f>
        <v>176</v>
      </c>
      <c r="H32" s="8">
        <f t="shared" ref="H32:L32" si="7">H33+H35+H34</f>
        <v>633.4</v>
      </c>
      <c r="I32" s="8">
        <f t="shared" si="7"/>
        <v>652</v>
      </c>
      <c r="J32" s="8">
        <f t="shared" si="7"/>
        <v>203</v>
      </c>
      <c r="K32" s="8">
        <f t="shared" si="7"/>
        <v>203</v>
      </c>
      <c r="L32" s="8">
        <f t="shared" si="7"/>
        <v>203</v>
      </c>
    </row>
    <row r="33" spans="1:13" ht="123" customHeight="1" x14ac:dyDescent="0.2">
      <c r="A33" s="41" t="s">
        <v>365</v>
      </c>
      <c r="B33" s="41" t="s">
        <v>77</v>
      </c>
      <c r="C33" s="42" t="s">
        <v>78</v>
      </c>
      <c r="D33" s="57" t="s">
        <v>81</v>
      </c>
      <c r="E33" s="44">
        <v>913</v>
      </c>
      <c r="F33" s="48" t="s">
        <v>82</v>
      </c>
      <c r="G33" s="45">
        <v>120</v>
      </c>
      <c r="H33" s="45">
        <v>101.5</v>
      </c>
      <c r="I33" s="45">
        <v>120</v>
      </c>
      <c r="J33" s="59">
        <v>143</v>
      </c>
      <c r="K33" s="59">
        <v>143</v>
      </c>
      <c r="L33" s="59">
        <v>143</v>
      </c>
    </row>
    <row r="34" spans="1:13" ht="123" customHeight="1" x14ac:dyDescent="0.2">
      <c r="A34" s="41" t="s">
        <v>251</v>
      </c>
      <c r="B34" s="41" t="s">
        <v>77</v>
      </c>
      <c r="C34" s="42" t="s">
        <v>79</v>
      </c>
      <c r="D34" s="57" t="s">
        <v>80</v>
      </c>
      <c r="E34" s="44">
        <v>913</v>
      </c>
      <c r="F34" s="48" t="s">
        <v>82</v>
      </c>
      <c r="G34" s="45">
        <v>26</v>
      </c>
      <c r="H34" s="45">
        <v>0</v>
      </c>
      <c r="I34" s="45">
        <v>0</v>
      </c>
      <c r="J34" s="59">
        <v>20</v>
      </c>
      <c r="K34" s="59">
        <v>20</v>
      </c>
      <c r="L34" s="59">
        <v>20</v>
      </c>
    </row>
    <row r="35" spans="1:13" ht="128.25" customHeight="1" x14ac:dyDescent="0.2">
      <c r="A35" s="41" t="s">
        <v>252</v>
      </c>
      <c r="B35" s="41" t="s">
        <v>77</v>
      </c>
      <c r="C35" s="42" t="s">
        <v>79</v>
      </c>
      <c r="D35" s="57" t="s">
        <v>80</v>
      </c>
      <c r="E35" s="44">
        <v>901</v>
      </c>
      <c r="F35" s="48" t="s">
        <v>53</v>
      </c>
      <c r="G35" s="45">
        <v>30</v>
      </c>
      <c r="H35" s="45">
        <v>531.9</v>
      </c>
      <c r="I35" s="45">
        <v>532</v>
      </c>
      <c r="J35" s="46">
        <v>40</v>
      </c>
      <c r="K35" s="46">
        <v>40</v>
      </c>
      <c r="L35" s="46">
        <v>40</v>
      </c>
    </row>
    <row r="36" spans="1:13" ht="48.75" customHeight="1" x14ac:dyDescent="0.2">
      <c r="A36" s="36"/>
      <c r="B36" s="41"/>
      <c r="C36" s="39" t="s">
        <v>22</v>
      </c>
      <c r="D36" s="5" t="s">
        <v>23</v>
      </c>
      <c r="E36" s="2"/>
      <c r="F36" s="2"/>
      <c r="G36" s="8">
        <f>G37+G38</f>
        <v>493.6</v>
      </c>
      <c r="H36" s="8">
        <f t="shared" ref="H36:L36" si="8">H37+H38</f>
        <v>109.1</v>
      </c>
      <c r="I36" s="8">
        <f t="shared" si="8"/>
        <v>109</v>
      </c>
      <c r="J36" s="8">
        <f t="shared" si="8"/>
        <v>90</v>
      </c>
      <c r="K36" s="8">
        <f t="shared" si="8"/>
        <v>90</v>
      </c>
      <c r="L36" s="8">
        <f t="shared" si="8"/>
        <v>90</v>
      </c>
    </row>
    <row r="37" spans="1:13" ht="176.25" customHeight="1" x14ac:dyDescent="0.2">
      <c r="A37" s="41" t="s">
        <v>366</v>
      </c>
      <c r="B37" s="41" t="s">
        <v>83</v>
      </c>
      <c r="C37" s="42" t="s">
        <v>84</v>
      </c>
      <c r="D37" s="57" t="s">
        <v>85</v>
      </c>
      <c r="E37" s="56">
        <v>901</v>
      </c>
      <c r="F37" s="48" t="s">
        <v>53</v>
      </c>
      <c r="G37" s="45">
        <v>404.6</v>
      </c>
      <c r="H37" s="45">
        <v>0</v>
      </c>
      <c r="I37" s="45">
        <v>0</v>
      </c>
      <c r="J37" s="46">
        <v>0</v>
      </c>
      <c r="K37" s="46">
        <v>0</v>
      </c>
      <c r="L37" s="46">
        <v>0</v>
      </c>
    </row>
    <row r="38" spans="1:13" ht="123.75" customHeight="1" x14ac:dyDescent="0.2">
      <c r="A38" s="41" t="s">
        <v>253</v>
      </c>
      <c r="B38" s="41" t="s">
        <v>83</v>
      </c>
      <c r="C38" s="42" t="s">
        <v>86</v>
      </c>
      <c r="D38" s="60" t="s">
        <v>87</v>
      </c>
      <c r="E38" s="44">
        <v>901</v>
      </c>
      <c r="F38" s="48" t="s">
        <v>53</v>
      </c>
      <c r="G38" s="45">
        <v>89</v>
      </c>
      <c r="H38" s="45">
        <v>109.1</v>
      </c>
      <c r="I38" s="45">
        <v>109</v>
      </c>
      <c r="J38" s="46">
        <v>90</v>
      </c>
      <c r="K38" s="46">
        <v>90</v>
      </c>
      <c r="L38" s="46">
        <v>90</v>
      </c>
    </row>
    <row r="39" spans="1:13" ht="34.5" customHeight="1" x14ac:dyDescent="0.2">
      <c r="A39" s="41"/>
      <c r="B39" s="41"/>
      <c r="C39" s="39" t="s">
        <v>24</v>
      </c>
      <c r="D39" s="5" t="s">
        <v>25</v>
      </c>
      <c r="E39" s="2"/>
      <c r="F39" s="2"/>
      <c r="G39" s="8">
        <f>SUM(G40:G63)</f>
        <v>1745.8</v>
      </c>
      <c r="H39" s="8">
        <f t="shared" ref="H39:L39" si="9">SUM(H40:H63)</f>
        <v>1790.1</v>
      </c>
      <c r="I39" s="8">
        <f t="shared" si="9"/>
        <v>1967</v>
      </c>
      <c r="J39" s="8">
        <f t="shared" si="9"/>
        <v>2121.0389999999998</v>
      </c>
      <c r="K39" s="8">
        <f t="shared" si="9"/>
        <v>2197.1999999999998</v>
      </c>
      <c r="L39" s="8">
        <f t="shared" si="9"/>
        <v>2282.1999999999998</v>
      </c>
    </row>
    <row r="40" spans="1:13" ht="155.25" customHeight="1" x14ac:dyDescent="0.2">
      <c r="A40" s="41" t="s">
        <v>367</v>
      </c>
      <c r="B40" s="41" t="s">
        <v>88</v>
      </c>
      <c r="C40" s="42" t="s">
        <v>94</v>
      </c>
      <c r="D40" s="43" t="s">
        <v>368</v>
      </c>
      <c r="E40" s="44">
        <v>182</v>
      </c>
      <c r="F40" s="44" t="s">
        <v>51</v>
      </c>
      <c r="G40" s="45">
        <v>2</v>
      </c>
      <c r="H40" s="45">
        <v>0.2</v>
      </c>
      <c r="I40" s="45">
        <v>0.2</v>
      </c>
      <c r="J40" s="46">
        <v>1</v>
      </c>
      <c r="K40" s="46">
        <v>1</v>
      </c>
      <c r="L40" s="46">
        <v>1</v>
      </c>
      <c r="M40" s="35"/>
    </row>
    <row r="41" spans="1:13" ht="138" customHeight="1" x14ac:dyDescent="0.2">
      <c r="A41" s="41" t="s">
        <v>254</v>
      </c>
      <c r="B41" s="41" t="s">
        <v>88</v>
      </c>
      <c r="C41" s="42" t="s">
        <v>93</v>
      </c>
      <c r="D41" s="43" t="s">
        <v>89</v>
      </c>
      <c r="E41" s="44">
        <v>182</v>
      </c>
      <c r="F41" s="44" t="s">
        <v>51</v>
      </c>
      <c r="G41" s="45">
        <v>0</v>
      </c>
      <c r="H41" s="45">
        <v>1.5</v>
      </c>
      <c r="I41" s="45">
        <v>1.5</v>
      </c>
      <c r="J41" s="46">
        <v>2</v>
      </c>
      <c r="K41" s="46">
        <v>2</v>
      </c>
      <c r="L41" s="46">
        <v>2</v>
      </c>
    </row>
    <row r="42" spans="1:13" ht="147" customHeight="1" x14ac:dyDescent="0.2">
      <c r="A42" s="41" t="s">
        <v>255</v>
      </c>
      <c r="B42" s="41" t="s">
        <v>88</v>
      </c>
      <c r="C42" s="42" t="s">
        <v>92</v>
      </c>
      <c r="D42" s="43" t="s">
        <v>90</v>
      </c>
      <c r="E42" s="44">
        <v>188</v>
      </c>
      <c r="F42" s="16" t="s">
        <v>91</v>
      </c>
      <c r="G42" s="45">
        <v>170</v>
      </c>
      <c r="H42" s="45">
        <v>324.60000000000002</v>
      </c>
      <c r="I42" s="45">
        <v>403.3</v>
      </c>
      <c r="J42" s="46">
        <v>450</v>
      </c>
      <c r="K42" s="46">
        <v>465.2</v>
      </c>
      <c r="L42" s="46">
        <v>483.2</v>
      </c>
    </row>
    <row r="43" spans="1:13" ht="112.5" customHeight="1" x14ac:dyDescent="0.2">
      <c r="A43" s="41" t="s">
        <v>256</v>
      </c>
      <c r="B43" s="41" t="s">
        <v>88</v>
      </c>
      <c r="C43" s="42" t="s">
        <v>96</v>
      </c>
      <c r="D43" s="43" t="s">
        <v>97</v>
      </c>
      <c r="E43" s="44">
        <v>141</v>
      </c>
      <c r="F43" s="61" t="s">
        <v>95</v>
      </c>
      <c r="G43" s="45">
        <v>50</v>
      </c>
      <c r="H43" s="45">
        <v>3</v>
      </c>
      <c r="I43" s="45">
        <v>3</v>
      </c>
      <c r="J43" s="46">
        <v>4</v>
      </c>
      <c r="K43" s="46">
        <v>4</v>
      </c>
      <c r="L43" s="46">
        <v>4</v>
      </c>
    </row>
    <row r="44" spans="1:13" ht="112.5" customHeight="1" x14ac:dyDescent="0.2">
      <c r="A44" s="41" t="s">
        <v>257</v>
      </c>
      <c r="B44" s="41" t="s">
        <v>88</v>
      </c>
      <c r="C44" s="42" t="s">
        <v>369</v>
      </c>
      <c r="D44" s="43" t="s">
        <v>370</v>
      </c>
      <c r="E44" s="44">
        <v>188</v>
      </c>
      <c r="F44" s="16" t="s">
        <v>91</v>
      </c>
      <c r="G44" s="45">
        <v>0</v>
      </c>
      <c r="H44" s="45">
        <v>161.5</v>
      </c>
      <c r="I44" s="45">
        <v>162</v>
      </c>
      <c r="J44" s="46">
        <v>168</v>
      </c>
      <c r="K44" s="46">
        <v>174</v>
      </c>
      <c r="L44" s="46">
        <v>181</v>
      </c>
    </row>
    <row r="45" spans="1:13" ht="125.25" customHeight="1" x14ac:dyDescent="0.2">
      <c r="A45" s="41" t="s">
        <v>258</v>
      </c>
      <c r="B45" s="41" t="s">
        <v>88</v>
      </c>
      <c r="C45" s="42" t="s">
        <v>98</v>
      </c>
      <c r="D45" s="43" t="s">
        <v>99</v>
      </c>
      <c r="E45" s="44">
        <v>141</v>
      </c>
      <c r="F45" s="61" t="s">
        <v>95</v>
      </c>
      <c r="G45" s="45">
        <v>2</v>
      </c>
      <c r="H45" s="45">
        <v>11</v>
      </c>
      <c r="I45" s="45">
        <v>11</v>
      </c>
      <c r="J45" s="46">
        <v>13</v>
      </c>
      <c r="K45" s="46">
        <v>14</v>
      </c>
      <c r="L45" s="46">
        <v>15</v>
      </c>
    </row>
    <row r="46" spans="1:13" ht="96" customHeight="1" x14ac:dyDescent="0.2">
      <c r="A46" s="41" t="s">
        <v>259</v>
      </c>
      <c r="B46" s="41" t="s">
        <v>88</v>
      </c>
      <c r="C46" s="42" t="s">
        <v>102</v>
      </c>
      <c r="D46" s="43" t="s">
        <v>101</v>
      </c>
      <c r="E46" s="44">
        <v>321</v>
      </c>
      <c r="F46" s="62" t="s">
        <v>100</v>
      </c>
      <c r="G46" s="45">
        <v>20</v>
      </c>
      <c r="H46" s="45">
        <v>12</v>
      </c>
      <c r="I46" s="45">
        <v>12</v>
      </c>
      <c r="J46" s="46">
        <v>14</v>
      </c>
      <c r="K46" s="46">
        <v>15</v>
      </c>
      <c r="L46" s="46">
        <v>16</v>
      </c>
    </row>
    <row r="47" spans="1:13" ht="96" customHeight="1" x14ac:dyDescent="0.2">
      <c r="A47" s="41" t="s">
        <v>260</v>
      </c>
      <c r="B47" s="41" t="s">
        <v>88</v>
      </c>
      <c r="C47" s="42" t="s">
        <v>102</v>
      </c>
      <c r="D47" s="43" t="s">
        <v>101</v>
      </c>
      <c r="E47" s="58" t="s">
        <v>117</v>
      </c>
      <c r="F47" s="63" t="s">
        <v>118</v>
      </c>
      <c r="G47" s="45">
        <v>0</v>
      </c>
      <c r="H47" s="45">
        <v>63</v>
      </c>
      <c r="I47" s="45">
        <v>63</v>
      </c>
      <c r="J47" s="46">
        <v>66</v>
      </c>
      <c r="K47" s="46">
        <v>68</v>
      </c>
      <c r="L47" s="46">
        <v>71</v>
      </c>
    </row>
    <row r="48" spans="1:13" ht="138.75" customHeight="1" x14ac:dyDescent="0.2">
      <c r="A48" s="41" t="s">
        <v>261</v>
      </c>
      <c r="B48" s="41" t="s">
        <v>88</v>
      </c>
      <c r="C48" s="42" t="s">
        <v>103</v>
      </c>
      <c r="D48" s="43" t="s">
        <v>104</v>
      </c>
      <c r="E48" s="44">
        <v>141</v>
      </c>
      <c r="F48" s="61" t="s">
        <v>95</v>
      </c>
      <c r="G48" s="45">
        <v>318.8</v>
      </c>
      <c r="H48" s="45">
        <v>145.5</v>
      </c>
      <c r="I48" s="45">
        <v>150</v>
      </c>
      <c r="J48" s="46">
        <v>160</v>
      </c>
      <c r="K48" s="46">
        <v>166</v>
      </c>
      <c r="L48" s="46">
        <v>172</v>
      </c>
    </row>
    <row r="49" spans="1:12" ht="134.25" customHeight="1" x14ac:dyDescent="0.2">
      <c r="A49" s="41" t="s">
        <v>262</v>
      </c>
      <c r="B49" s="41" t="s">
        <v>88</v>
      </c>
      <c r="C49" s="42" t="s">
        <v>103</v>
      </c>
      <c r="D49" s="43" t="s">
        <v>104</v>
      </c>
      <c r="E49" s="44">
        <v>188</v>
      </c>
      <c r="F49" s="16" t="s">
        <v>91</v>
      </c>
      <c r="G49" s="45">
        <v>50</v>
      </c>
      <c r="H49" s="45">
        <v>5.9</v>
      </c>
      <c r="I49" s="45">
        <v>6</v>
      </c>
      <c r="J49" s="46">
        <v>7</v>
      </c>
      <c r="K49" s="46">
        <v>7</v>
      </c>
      <c r="L49" s="46">
        <v>7</v>
      </c>
    </row>
    <row r="50" spans="1:12" ht="83.25" customHeight="1" x14ac:dyDescent="0.2">
      <c r="A50" s="41" t="s">
        <v>263</v>
      </c>
      <c r="B50" s="41" t="s">
        <v>88</v>
      </c>
      <c r="C50" s="42" t="s">
        <v>105</v>
      </c>
      <c r="D50" s="43" t="s">
        <v>106</v>
      </c>
      <c r="E50" s="44">
        <v>188</v>
      </c>
      <c r="F50" s="16" t="s">
        <v>91</v>
      </c>
      <c r="G50" s="45">
        <v>50</v>
      </c>
      <c r="H50" s="45">
        <v>55.3</v>
      </c>
      <c r="I50" s="45">
        <v>56</v>
      </c>
      <c r="J50" s="46">
        <v>60</v>
      </c>
      <c r="K50" s="46">
        <v>62</v>
      </c>
      <c r="L50" s="46">
        <v>64</v>
      </c>
    </row>
    <row r="51" spans="1:12" ht="144" customHeight="1" x14ac:dyDescent="0.2">
      <c r="A51" s="41" t="s">
        <v>264</v>
      </c>
      <c r="B51" s="41" t="s">
        <v>88</v>
      </c>
      <c r="C51" s="42" t="s">
        <v>107</v>
      </c>
      <c r="D51" s="43" t="s">
        <v>109</v>
      </c>
      <c r="E51" s="44">
        <v>161</v>
      </c>
      <c r="F51" s="61" t="s">
        <v>108</v>
      </c>
      <c r="G51" s="45">
        <v>30</v>
      </c>
      <c r="H51" s="45">
        <v>0</v>
      </c>
      <c r="I51" s="45">
        <v>3</v>
      </c>
      <c r="J51" s="46">
        <v>3</v>
      </c>
      <c r="K51" s="46">
        <v>3</v>
      </c>
      <c r="L51" s="46">
        <v>3</v>
      </c>
    </row>
    <row r="52" spans="1:12" ht="168.75" customHeight="1" x14ac:dyDescent="0.2">
      <c r="A52" s="41" t="s">
        <v>265</v>
      </c>
      <c r="B52" s="41" t="s">
        <v>88</v>
      </c>
      <c r="C52" s="42" t="s">
        <v>112</v>
      </c>
      <c r="D52" s="43" t="s">
        <v>110</v>
      </c>
      <c r="E52" s="58" t="s">
        <v>114</v>
      </c>
      <c r="F52" s="62" t="s">
        <v>111</v>
      </c>
      <c r="G52" s="45">
        <v>5</v>
      </c>
      <c r="H52" s="45">
        <v>0</v>
      </c>
      <c r="I52" s="45">
        <v>0</v>
      </c>
      <c r="J52" s="46">
        <v>5</v>
      </c>
      <c r="K52" s="46">
        <v>5</v>
      </c>
      <c r="L52" s="46">
        <v>5</v>
      </c>
    </row>
    <row r="53" spans="1:12" ht="159.75" customHeight="1" x14ac:dyDescent="0.2">
      <c r="A53" s="41" t="s">
        <v>266</v>
      </c>
      <c r="B53" s="41" t="s">
        <v>88</v>
      </c>
      <c r="C53" s="42" t="s">
        <v>112</v>
      </c>
      <c r="D53" s="43" t="s">
        <v>110</v>
      </c>
      <c r="E53" s="44">
        <v>188</v>
      </c>
      <c r="F53" s="16" t="s">
        <v>91</v>
      </c>
      <c r="G53" s="45">
        <v>120</v>
      </c>
      <c r="H53" s="45">
        <v>128.30000000000001</v>
      </c>
      <c r="I53" s="45">
        <v>140</v>
      </c>
      <c r="J53" s="46">
        <v>150</v>
      </c>
      <c r="K53" s="46">
        <v>156</v>
      </c>
      <c r="L53" s="46">
        <v>162</v>
      </c>
    </row>
    <row r="54" spans="1:12" ht="186.75" customHeight="1" x14ac:dyDescent="0.2">
      <c r="A54" s="41" t="s">
        <v>267</v>
      </c>
      <c r="B54" s="41" t="s">
        <v>88</v>
      </c>
      <c r="C54" s="42" t="s">
        <v>112</v>
      </c>
      <c r="D54" s="43" t="s">
        <v>110</v>
      </c>
      <c r="E54" s="44">
        <v>177</v>
      </c>
      <c r="F54" s="63" t="s">
        <v>113</v>
      </c>
      <c r="G54" s="45">
        <v>20</v>
      </c>
      <c r="H54" s="45">
        <v>1</v>
      </c>
      <c r="I54" s="45">
        <v>1</v>
      </c>
      <c r="J54" s="46">
        <v>1</v>
      </c>
      <c r="K54" s="46">
        <v>1</v>
      </c>
      <c r="L54" s="46">
        <v>1</v>
      </c>
    </row>
    <row r="55" spans="1:12" ht="121.5" customHeight="1" x14ac:dyDescent="0.2">
      <c r="A55" s="41" t="s">
        <v>268</v>
      </c>
      <c r="B55" s="41" t="s">
        <v>88</v>
      </c>
      <c r="C55" s="42" t="s">
        <v>115</v>
      </c>
      <c r="D55" s="43" t="s">
        <v>116</v>
      </c>
      <c r="E55" s="58" t="s">
        <v>114</v>
      </c>
      <c r="F55" s="62" t="s">
        <v>111</v>
      </c>
      <c r="G55" s="45">
        <v>130</v>
      </c>
      <c r="H55" s="45">
        <v>25.5</v>
      </c>
      <c r="I55" s="45">
        <v>26</v>
      </c>
      <c r="J55" s="46">
        <v>30</v>
      </c>
      <c r="K55" s="46">
        <v>31</v>
      </c>
      <c r="L55" s="46">
        <v>32</v>
      </c>
    </row>
    <row r="56" spans="1:12" ht="118.5" customHeight="1" x14ac:dyDescent="0.2">
      <c r="A56" s="41" t="s">
        <v>269</v>
      </c>
      <c r="B56" s="41" t="s">
        <v>88</v>
      </c>
      <c r="C56" s="42" t="s">
        <v>115</v>
      </c>
      <c r="D56" s="43" t="s">
        <v>116</v>
      </c>
      <c r="E56" s="58" t="s">
        <v>117</v>
      </c>
      <c r="F56" s="63" t="s">
        <v>118</v>
      </c>
      <c r="G56" s="45">
        <v>1</v>
      </c>
      <c r="H56" s="45">
        <v>0</v>
      </c>
      <c r="I56" s="45">
        <v>0</v>
      </c>
      <c r="J56" s="46">
        <v>1</v>
      </c>
      <c r="K56" s="46">
        <v>1</v>
      </c>
      <c r="L56" s="46">
        <v>1</v>
      </c>
    </row>
    <row r="57" spans="1:12" ht="125.25" customHeight="1" x14ac:dyDescent="0.2">
      <c r="A57" s="41" t="s">
        <v>270</v>
      </c>
      <c r="B57" s="41" t="s">
        <v>88</v>
      </c>
      <c r="C57" s="42" t="s">
        <v>115</v>
      </c>
      <c r="D57" s="43" t="s">
        <v>116</v>
      </c>
      <c r="E57" s="58" t="s">
        <v>119</v>
      </c>
      <c r="F57" s="62" t="s">
        <v>95</v>
      </c>
      <c r="G57" s="45">
        <v>25</v>
      </c>
      <c r="H57" s="45">
        <v>0</v>
      </c>
      <c r="I57" s="45">
        <v>1</v>
      </c>
      <c r="J57" s="46">
        <f t="shared" ref="J57" si="10">I57*103.9%</f>
        <v>1.0390000000000001</v>
      </c>
      <c r="K57" s="46">
        <v>1</v>
      </c>
      <c r="L57" s="46">
        <v>1</v>
      </c>
    </row>
    <row r="58" spans="1:12" ht="186.75" customHeight="1" x14ac:dyDescent="0.2">
      <c r="A58" s="41" t="s">
        <v>271</v>
      </c>
      <c r="B58" s="41" t="s">
        <v>88</v>
      </c>
      <c r="C58" s="42" t="s">
        <v>115</v>
      </c>
      <c r="D58" s="43" t="s">
        <v>116</v>
      </c>
      <c r="E58" s="58" t="s">
        <v>120</v>
      </c>
      <c r="F58" s="63" t="s">
        <v>113</v>
      </c>
      <c r="G58" s="45">
        <v>12</v>
      </c>
      <c r="H58" s="45">
        <v>13.6</v>
      </c>
      <c r="I58" s="45">
        <v>16</v>
      </c>
      <c r="J58" s="46">
        <v>17</v>
      </c>
      <c r="K58" s="46">
        <v>18</v>
      </c>
      <c r="L58" s="46">
        <v>19</v>
      </c>
    </row>
    <row r="59" spans="1:12" ht="124.5" customHeight="1" x14ac:dyDescent="0.2">
      <c r="A59" s="41" t="s">
        <v>272</v>
      </c>
      <c r="B59" s="41" t="s">
        <v>88</v>
      </c>
      <c r="C59" s="42" t="s">
        <v>115</v>
      </c>
      <c r="D59" s="43" t="s">
        <v>116</v>
      </c>
      <c r="E59" s="58" t="s">
        <v>121</v>
      </c>
      <c r="F59" s="16" t="s">
        <v>91</v>
      </c>
      <c r="G59" s="45">
        <v>390</v>
      </c>
      <c r="H59" s="45">
        <v>747.4</v>
      </c>
      <c r="I59" s="45">
        <v>820</v>
      </c>
      <c r="J59" s="46">
        <v>860</v>
      </c>
      <c r="K59" s="46">
        <v>891</v>
      </c>
      <c r="L59" s="46">
        <v>926</v>
      </c>
    </row>
    <row r="60" spans="1:12" ht="120.75" customHeight="1" x14ac:dyDescent="0.2">
      <c r="A60" s="41" t="s">
        <v>273</v>
      </c>
      <c r="B60" s="41" t="s">
        <v>88</v>
      </c>
      <c r="C60" s="42" t="s">
        <v>115</v>
      </c>
      <c r="D60" s="43" t="s">
        <v>116</v>
      </c>
      <c r="E60" s="58" t="s">
        <v>122</v>
      </c>
      <c r="F60" s="16" t="s">
        <v>123</v>
      </c>
      <c r="G60" s="45">
        <v>250</v>
      </c>
      <c r="H60" s="45">
        <v>0</v>
      </c>
      <c r="I60" s="45">
        <v>0</v>
      </c>
      <c r="J60" s="46">
        <v>3</v>
      </c>
      <c r="K60" s="46">
        <v>3</v>
      </c>
      <c r="L60" s="46">
        <v>3</v>
      </c>
    </row>
    <row r="61" spans="1:12" ht="121.5" customHeight="1" x14ac:dyDescent="0.2">
      <c r="A61" s="41" t="s">
        <v>274</v>
      </c>
      <c r="B61" s="41" t="s">
        <v>88</v>
      </c>
      <c r="C61" s="42" t="s">
        <v>115</v>
      </c>
      <c r="D61" s="43" t="s">
        <v>116</v>
      </c>
      <c r="E61" s="58" t="s">
        <v>124</v>
      </c>
      <c r="F61" s="16" t="s">
        <v>125</v>
      </c>
      <c r="G61" s="45">
        <v>10</v>
      </c>
      <c r="H61" s="45">
        <v>6</v>
      </c>
      <c r="I61" s="45">
        <v>6</v>
      </c>
      <c r="J61" s="46">
        <v>7</v>
      </c>
      <c r="K61" s="46">
        <v>7</v>
      </c>
      <c r="L61" s="46">
        <v>7</v>
      </c>
    </row>
    <row r="62" spans="1:12" ht="123.75" customHeight="1" x14ac:dyDescent="0.2">
      <c r="A62" s="41" t="s">
        <v>275</v>
      </c>
      <c r="B62" s="41" t="s">
        <v>88</v>
      </c>
      <c r="C62" s="42" t="s">
        <v>115</v>
      </c>
      <c r="D62" s="43" t="s">
        <v>116</v>
      </c>
      <c r="E62" s="58" t="s">
        <v>126</v>
      </c>
      <c r="F62" s="16" t="s">
        <v>127</v>
      </c>
      <c r="G62" s="45">
        <v>20</v>
      </c>
      <c r="H62" s="45">
        <v>14.8</v>
      </c>
      <c r="I62" s="45">
        <v>16</v>
      </c>
      <c r="J62" s="46">
        <v>18</v>
      </c>
      <c r="K62" s="46">
        <v>19</v>
      </c>
      <c r="L62" s="46">
        <v>20</v>
      </c>
    </row>
    <row r="63" spans="1:12" ht="125.25" customHeight="1" x14ac:dyDescent="0.2">
      <c r="A63" s="41" t="s">
        <v>371</v>
      </c>
      <c r="B63" s="41" t="s">
        <v>88</v>
      </c>
      <c r="C63" s="42" t="s">
        <v>115</v>
      </c>
      <c r="D63" s="43" t="s">
        <v>116</v>
      </c>
      <c r="E63" s="58" t="s">
        <v>128</v>
      </c>
      <c r="F63" s="48" t="s">
        <v>53</v>
      </c>
      <c r="G63" s="45">
        <v>70</v>
      </c>
      <c r="H63" s="45">
        <v>70</v>
      </c>
      <c r="I63" s="45">
        <v>70</v>
      </c>
      <c r="J63" s="46">
        <v>80</v>
      </c>
      <c r="K63" s="46">
        <v>83</v>
      </c>
      <c r="L63" s="46">
        <v>86</v>
      </c>
    </row>
    <row r="64" spans="1:12" s="9" customFormat="1" ht="33" customHeight="1" x14ac:dyDescent="0.2">
      <c r="A64" s="18"/>
      <c r="B64" s="18"/>
      <c r="C64" s="39" t="s">
        <v>133</v>
      </c>
      <c r="D64" s="5" t="s">
        <v>134</v>
      </c>
      <c r="E64" s="64"/>
      <c r="F64" s="54"/>
      <c r="G64" s="8">
        <f>G65</f>
        <v>0</v>
      </c>
      <c r="H64" s="8">
        <f t="shared" ref="H64:L64" si="11">H65</f>
        <v>5.8</v>
      </c>
      <c r="I64" s="8">
        <f t="shared" si="11"/>
        <v>5.8</v>
      </c>
      <c r="J64" s="8">
        <f t="shared" si="11"/>
        <v>0</v>
      </c>
      <c r="K64" s="8">
        <f t="shared" si="11"/>
        <v>0</v>
      </c>
      <c r="L64" s="8">
        <f t="shared" si="11"/>
        <v>0</v>
      </c>
    </row>
    <row r="65" spans="1:12" ht="118.5" customHeight="1" x14ac:dyDescent="0.2">
      <c r="A65" s="41" t="s">
        <v>372</v>
      </c>
      <c r="B65" s="41" t="s">
        <v>88</v>
      </c>
      <c r="C65" s="42" t="s">
        <v>135</v>
      </c>
      <c r="D65" s="43" t="s">
        <v>373</v>
      </c>
      <c r="E65" s="58" t="s">
        <v>374</v>
      </c>
      <c r="F65" s="48" t="s">
        <v>82</v>
      </c>
      <c r="G65" s="45">
        <v>0</v>
      </c>
      <c r="H65" s="45">
        <v>5.8</v>
      </c>
      <c r="I65" s="45">
        <v>5.8</v>
      </c>
      <c r="J65" s="46">
        <v>0</v>
      </c>
      <c r="K65" s="46">
        <v>0</v>
      </c>
      <c r="L65" s="46">
        <v>0</v>
      </c>
    </row>
    <row r="66" spans="1:12" ht="35.25" customHeight="1" x14ac:dyDescent="0.2">
      <c r="A66" s="41"/>
      <c r="B66" s="41"/>
      <c r="C66" s="39" t="s">
        <v>26</v>
      </c>
      <c r="D66" s="40" t="s">
        <v>27</v>
      </c>
      <c r="E66" s="2"/>
      <c r="F66" s="2"/>
      <c r="G66" s="28">
        <f t="shared" ref="G66:L66" si="12">G67+G164+G162</f>
        <v>590242.90659000003</v>
      </c>
      <c r="H66" s="28">
        <f t="shared" si="12"/>
        <v>457418.50690000004</v>
      </c>
      <c r="I66" s="28">
        <f t="shared" si="12"/>
        <v>590242.85713000002</v>
      </c>
      <c r="J66" s="28">
        <f t="shared" si="12"/>
        <v>573802.19999999995</v>
      </c>
      <c r="K66" s="28">
        <f t="shared" si="12"/>
        <v>429389.39999999991</v>
      </c>
      <c r="L66" s="28">
        <f t="shared" si="12"/>
        <v>422724.6</v>
      </c>
    </row>
    <row r="67" spans="1:12" ht="57" customHeight="1" x14ac:dyDescent="0.2">
      <c r="A67" s="41"/>
      <c r="B67" s="41"/>
      <c r="C67" s="6" t="s">
        <v>28</v>
      </c>
      <c r="D67" s="65" t="s">
        <v>29</v>
      </c>
      <c r="E67" s="3"/>
      <c r="F67" s="3"/>
      <c r="G67" s="20">
        <f t="shared" ref="G67:L67" si="13">G68+G71+G110+G140</f>
        <v>594291.34658999997</v>
      </c>
      <c r="H67" s="20">
        <f t="shared" si="13"/>
        <v>461466.94690000004</v>
      </c>
      <c r="I67" s="20">
        <f t="shared" si="13"/>
        <v>594291.29712999996</v>
      </c>
      <c r="J67" s="20">
        <f t="shared" si="13"/>
        <v>573802.19999999995</v>
      </c>
      <c r="K67" s="20">
        <f t="shared" si="13"/>
        <v>429389.39999999991</v>
      </c>
      <c r="L67" s="20">
        <f t="shared" si="13"/>
        <v>422724.6</v>
      </c>
    </row>
    <row r="68" spans="1:12" s="9" customFormat="1" ht="57" customHeight="1" x14ac:dyDescent="0.2">
      <c r="A68" s="18"/>
      <c r="B68" s="18"/>
      <c r="C68" s="6" t="s">
        <v>375</v>
      </c>
      <c r="D68" s="65" t="s">
        <v>30</v>
      </c>
      <c r="E68" s="3"/>
      <c r="F68" s="3"/>
      <c r="G68" s="20">
        <f>SUM(G69:G70)</f>
        <v>92122</v>
      </c>
      <c r="H68" s="20">
        <f t="shared" ref="H68:L68" si="14">SUM(H69:H70)</f>
        <v>72922.600000000006</v>
      </c>
      <c r="I68" s="20">
        <f t="shared" si="14"/>
        <v>92122</v>
      </c>
      <c r="J68" s="20">
        <f t="shared" si="14"/>
        <v>81796.399999999994</v>
      </c>
      <c r="K68" s="20">
        <f t="shared" si="14"/>
        <v>42482.3</v>
      </c>
      <c r="L68" s="20">
        <f t="shared" si="14"/>
        <v>38927.5</v>
      </c>
    </row>
    <row r="69" spans="1:12" ht="126.75" customHeight="1" x14ac:dyDescent="0.2">
      <c r="A69" s="41" t="s">
        <v>276</v>
      </c>
      <c r="B69" s="41" t="s">
        <v>138</v>
      </c>
      <c r="C69" s="66" t="s">
        <v>376</v>
      </c>
      <c r="D69" s="105" t="s">
        <v>136</v>
      </c>
      <c r="E69" s="67">
        <v>806</v>
      </c>
      <c r="F69" s="67" t="s">
        <v>137</v>
      </c>
      <c r="G69" s="68">
        <v>66268.600000000006</v>
      </c>
      <c r="H69" s="68">
        <v>55223.8</v>
      </c>
      <c r="I69" s="68">
        <v>66268.600000000006</v>
      </c>
      <c r="J69" s="69">
        <v>63399.7</v>
      </c>
      <c r="K69" s="69">
        <v>42482.3</v>
      </c>
      <c r="L69" s="69">
        <v>38927.5</v>
      </c>
    </row>
    <row r="70" spans="1:12" ht="125.25" customHeight="1" x14ac:dyDescent="0.2">
      <c r="A70" s="41" t="s">
        <v>277</v>
      </c>
      <c r="B70" s="41" t="s">
        <v>138</v>
      </c>
      <c r="C70" s="66" t="s">
        <v>377</v>
      </c>
      <c r="D70" s="106" t="s">
        <v>139</v>
      </c>
      <c r="E70" s="67">
        <v>806</v>
      </c>
      <c r="F70" s="67" t="s">
        <v>137</v>
      </c>
      <c r="G70" s="68">
        <v>25853.4</v>
      </c>
      <c r="H70" s="68">
        <v>17698.8</v>
      </c>
      <c r="I70" s="68">
        <v>25853.4</v>
      </c>
      <c r="J70" s="69">
        <v>18396.7</v>
      </c>
      <c r="K70" s="69">
        <v>0</v>
      </c>
      <c r="L70" s="69">
        <v>0</v>
      </c>
    </row>
    <row r="71" spans="1:12" s="9" customFormat="1" ht="65.25" customHeight="1" x14ac:dyDescent="0.2">
      <c r="A71" s="18"/>
      <c r="B71" s="18"/>
      <c r="C71" s="6" t="s">
        <v>379</v>
      </c>
      <c r="D71" s="29" t="s">
        <v>31</v>
      </c>
      <c r="E71" s="3"/>
      <c r="F71" s="3"/>
      <c r="G71" s="20">
        <f t="shared" ref="G71:L71" si="15">SUM(G72:G109)</f>
        <v>117251.32520000001</v>
      </c>
      <c r="H71" s="20">
        <f t="shared" si="15"/>
        <v>63103.689760000016</v>
      </c>
      <c r="I71" s="20">
        <f t="shared" si="15"/>
        <v>117251.32520000001</v>
      </c>
      <c r="J71" s="20">
        <f t="shared" si="15"/>
        <v>101268.9</v>
      </c>
      <c r="K71" s="20">
        <f t="shared" si="15"/>
        <v>8371</v>
      </c>
      <c r="L71" s="20">
        <f t="shared" si="15"/>
        <v>4999.7</v>
      </c>
    </row>
    <row r="72" spans="1:12" s="9" customFormat="1" ht="128.25" customHeight="1" x14ac:dyDescent="0.2">
      <c r="A72" s="41" t="s">
        <v>278</v>
      </c>
      <c r="B72" s="70" t="s">
        <v>138</v>
      </c>
      <c r="C72" s="66" t="s">
        <v>380</v>
      </c>
      <c r="D72" s="74" t="s">
        <v>413</v>
      </c>
      <c r="E72" s="67">
        <v>806</v>
      </c>
      <c r="F72" s="67" t="s">
        <v>137</v>
      </c>
      <c r="G72" s="68">
        <v>2903.9138899999998</v>
      </c>
      <c r="H72" s="68">
        <v>990.2</v>
      </c>
      <c r="I72" s="68">
        <v>2903.9138899999998</v>
      </c>
      <c r="J72" s="68">
        <v>0</v>
      </c>
      <c r="K72" s="68">
        <v>0</v>
      </c>
      <c r="L72" s="68">
        <v>0</v>
      </c>
    </row>
    <row r="73" spans="1:12" s="9" customFormat="1" ht="156" customHeight="1" x14ac:dyDescent="0.2">
      <c r="A73" s="41" t="s">
        <v>279</v>
      </c>
      <c r="B73" s="70" t="s">
        <v>138</v>
      </c>
      <c r="C73" s="66" t="s">
        <v>378</v>
      </c>
      <c r="D73" s="78" t="s">
        <v>450</v>
      </c>
      <c r="E73" s="67">
        <v>810</v>
      </c>
      <c r="F73" s="67" t="s">
        <v>123</v>
      </c>
      <c r="G73" s="68">
        <v>0</v>
      </c>
      <c r="H73" s="68">
        <v>0</v>
      </c>
      <c r="I73" s="68">
        <v>0</v>
      </c>
      <c r="J73" s="68">
        <v>0</v>
      </c>
      <c r="K73" s="68">
        <v>3371.3</v>
      </c>
      <c r="L73" s="68">
        <v>0</v>
      </c>
    </row>
    <row r="74" spans="1:12" s="9" customFormat="1" ht="130.5" customHeight="1" x14ac:dyDescent="0.2">
      <c r="A74" s="41" t="s">
        <v>279</v>
      </c>
      <c r="B74" s="70" t="s">
        <v>138</v>
      </c>
      <c r="C74" s="66" t="s">
        <v>380</v>
      </c>
      <c r="D74" s="72" t="s">
        <v>142</v>
      </c>
      <c r="E74" s="67">
        <v>813</v>
      </c>
      <c r="F74" s="67" t="s">
        <v>141</v>
      </c>
      <c r="G74" s="68">
        <v>1614.5</v>
      </c>
      <c r="H74" s="68">
        <v>1290.0999999999999</v>
      </c>
      <c r="I74" s="68">
        <v>1614.5</v>
      </c>
      <c r="J74" s="69">
        <v>1757.6</v>
      </c>
      <c r="K74" s="69">
        <v>1615.1</v>
      </c>
      <c r="L74" s="69">
        <v>1615.1</v>
      </c>
    </row>
    <row r="75" spans="1:12" s="9" customFormat="1" ht="130.5" customHeight="1" x14ac:dyDescent="0.2">
      <c r="A75" s="41" t="s">
        <v>280</v>
      </c>
      <c r="B75" s="70" t="s">
        <v>138</v>
      </c>
      <c r="C75" s="66" t="s">
        <v>380</v>
      </c>
      <c r="D75" s="71" t="s">
        <v>411</v>
      </c>
      <c r="E75" s="67">
        <v>813</v>
      </c>
      <c r="F75" s="67" t="s">
        <v>141</v>
      </c>
      <c r="G75" s="68">
        <v>100</v>
      </c>
      <c r="H75" s="68">
        <v>100</v>
      </c>
      <c r="I75" s="68">
        <v>100</v>
      </c>
      <c r="J75" s="69">
        <v>0</v>
      </c>
      <c r="K75" s="69">
        <v>0</v>
      </c>
      <c r="L75" s="69">
        <v>0</v>
      </c>
    </row>
    <row r="76" spans="1:12" s="9" customFormat="1" ht="276.75" customHeight="1" x14ac:dyDescent="0.2">
      <c r="A76" s="41" t="s">
        <v>281</v>
      </c>
      <c r="B76" s="70" t="s">
        <v>138</v>
      </c>
      <c r="C76" s="66" t="s">
        <v>380</v>
      </c>
      <c r="D76" s="73" t="s">
        <v>143</v>
      </c>
      <c r="E76" s="67">
        <v>813</v>
      </c>
      <c r="F76" s="67" t="s">
        <v>141</v>
      </c>
      <c r="G76" s="68">
        <v>110.8</v>
      </c>
      <c r="H76" s="68">
        <v>110.8</v>
      </c>
      <c r="I76" s="68">
        <v>110.8</v>
      </c>
      <c r="J76" s="69">
        <v>124.9</v>
      </c>
      <c r="K76" s="69">
        <v>124.9</v>
      </c>
      <c r="L76" s="69">
        <v>124.9</v>
      </c>
    </row>
    <row r="77" spans="1:12" s="9" customFormat="1" ht="204" customHeight="1" x14ac:dyDescent="0.2">
      <c r="A77" s="41"/>
      <c r="B77" s="70" t="s">
        <v>138</v>
      </c>
      <c r="C77" s="66" t="s">
        <v>380</v>
      </c>
      <c r="D77" s="78" t="s">
        <v>452</v>
      </c>
      <c r="E77" s="67">
        <v>813</v>
      </c>
      <c r="F77" s="67" t="s">
        <v>141</v>
      </c>
      <c r="G77" s="68">
        <v>0</v>
      </c>
      <c r="H77" s="68">
        <v>0</v>
      </c>
      <c r="I77" s="68">
        <v>0</v>
      </c>
      <c r="J77" s="69">
        <v>300</v>
      </c>
      <c r="K77" s="69">
        <v>300</v>
      </c>
      <c r="L77" s="69">
        <v>300</v>
      </c>
    </row>
    <row r="78" spans="1:12" s="9" customFormat="1" ht="102" customHeight="1" x14ac:dyDescent="0.2">
      <c r="A78" s="41" t="s">
        <v>282</v>
      </c>
      <c r="B78" s="70" t="s">
        <v>138</v>
      </c>
      <c r="C78" s="66" t="s">
        <v>400</v>
      </c>
      <c r="D78" s="74" t="s">
        <v>401</v>
      </c>
      <c r="E78" s="67">
        <v>814</v>
      </c>
      <c r="F78" s="67" t="s">
        <v>399</v>
      </c>
      <c r="G78" s="68">
        <f>106.20104+518.51096</f>
        <v>624.71199999999999</v>
      </c>
      <c r="H78" s="68">
        <v>624.70000000000005</v>
      </c>
      <c r="I78" s="68">
        <f>106.20104+518.51096</f>
        <v>624.71199999999999</v>
      </c>
      <c r="J78" s="69">
        <v>0</v>
      </c>
      <c r="K78" s="69">
        <v>0</v>
      </c>
      <c r="L78" s="69">
        <v>0</v>
      </c>
    </row>
    <row r="79" spans="1:12" s="9" customFormat="1" ht="126.75" customHeight="1" x14ac:dyDescent="0.2">
      <c r="A79" s="41" t="s">
        <v>283</v>
      </c>
      <c r="B79" s="70" t="s">
        <v>138</v>
      </c>
      <c r="C79" s="66" t="s">
        <v>381</v>
      </c>
      <c r="D79" s="75" t="s">
        <v>145</v>
      </c>
      <c r="E79" s="67">
        <v>814</v>
      </c>
      <c r="F79" s="67" t="s">
        <v>399</v>
      </c>
      <c r="G79" s="68">
        <v>7.8295500000000002</v>
      </c>
      <c r="H79" s="68">
        <v>7.8</v>
      </c>
      <c r="I79" s="68">
        <v>7.8295500000000002</v>
      </c>
      <c r="J79" s="69">
        <v>0</v>
      </c>
      <c r="K79" s="69">
        <v>0</v>
      </c>
      <c r="L79" s="69">
        <v>0</v>
      </c>
    </row>
    <row r="80" spans="1:12" s="9" customFormat="1" ht="202.5" customHeight="1" x14ac:dyDescent="0.2">
      <c r="A80" s="41" t="s">
        <v>284</v>
      </c>
      <c r="B80" s="70" t="s">
        <v>138</v>
      </c>
      <c r="C80" s="66" t="s">
        <v>381</v>
      </c>
      <c r="D80" s="73" t="s">
        <v>402</v>
      </c>
      <c r="E80" s="67">
        <v>814</v>
      </c>
      <c r="F80" s="67" t="s">
        <v>399</v>
      </c>
      <c r="G80" s="68">
        <v>3.0456599999999998</v>
      </c>
      <c r="H80" s="68">
        <v>3</v>
      </c>
      <c r="I80" s="68">
        <v>3.0456599999999998</v>
      </c>
      <c r="J80" s="69">
        <v>0</v>
      </c>
      <c r="K80" s="69">
        <v>0</v>
      </c>
      <c r="L80" s="69">
        <v>0</v>
      </c>
    </row>
    <row r="81" spans="1:12" s="9" customFormat="1" ht="198.75" customHeight="1" x14ac:dyDescent="0.2">
      <c r="A81" s="41" t="s">
        <v>285</v>
      </c>
      <c r="B81" s="70" t="s">
        <v>138</v>
      </c>
      <c r="C81" s="66" t="s">
        <v>381</v>
      </c>
      <c r="D81" s="73" t="s">
        <v>146</v>
      </c>
      <c r="E81" s="67">
        <v>814</v>
      </c>
      <c r="F81" s="67" t="s">
        <v>399</v>
      </c>
      <c r="G81" s="68">
        <v>57.834339999999997</v>
      </c>
      <c r="H81" s="68">
        <v>57.8</v>
      </c>
      <c r="I81" s="68">
        <v>57.834339999999997</v>
      </c>
      <c r="J81" s="69">
        <v>0</v>
      </c>
      <c r="K81" s="69">
        <v>0</v>
      </c>
      <c r="L81" s="69">
        <v>0</v>
      </c>
    </row>
    <row r="82" spans="1:12" s="9" customFormat="1" ht="122.25" customHeight="1" x14ac:dyDescent="0.2">
      <c r="A82" s="41" t="s">
        <v>286</v>
      </c>
      <c r="B82" s="70" t="s">
        <v>138</v>
      </c>
      <c r="C82" s="66" t="s">
        <v>381</v>
      </c>
      <c r="D82" s="72" t="s">
        <v>147</v>
      </c>
      <c r="E82" s="67">
        <v>814</v>
      </c>
      <c r="F82" s="67" t="s">
        <v>399</v>
      </c>
      <c r="G82" s="68">
        <v>17.216449999999998</v>
      </c>
      <c r="H82" s="68">
        <v>17.216449999999998</v>
      </c>
      <c r="I82" s="68">
        <v>17.216449999999998</v>
      </c>
      <c r="J82" s="69">
        <v>0</v>
      </c>
      <c r="K82" s="69">
        <v>0</v>
      </c>
      <c r="L82" s="69">
        <v>0</v>
      </c>
    </row>
    <row r="83" spans="1:12" s="9" customFormat="1" ht="134.25" hidden="1" customHeight="1" x14ac:dyDescent="0.2">
      <c r="A83" s="41" t="s">
        <v>282</v>
      </c>
      <c r="B83" s="70" t="s">
        <v>138</v>
      </c>
      <c r="C83" s="66" t="s">
        <v>382</v>
      </c>
      <c r="D83" s="72" t="s">
        <v>148</v>
      </c>
      <c r="E83" s="67">
        <v>814</v>
      </c>
      <c r="F83" s="67" t="s">
        <v>399</v>
      </c>
      <c r="G83" s="68"/>
      <c r="H83" s="68"/>
      <c r="I83" s="68"/>
      <c r="J83" s="69"/>
      <c r="K83" s="69"/>
      <c r="L83" s="69"/>
    </row>
    <row r="84" spans="1:12" s="9" customFormat="1" ht="184.5" customHeight="1" x14ac:dyDescent="0.2">
      <c r="A84" s="41" t="s">
        <v>287</v>
      </c>
      <c r="B84" s="70" t="s">
        <v>138</v>
      </c>
      <c r="C84" s="66" t="s">
        <v>380</v>
      </c>
      <c r="D84" s="76" t="s">
        <v>149</v>
      </c>
      <c r="E84" s="67">
        <v>814</v>
      </c>
      <c r="F84" s="67" t="s">
        <v>399</v>
      </c>
      <c r="G84" s="68">
        <v>21541.3</v>
      </c>
      <c r="H84" s="68">
        <v>18257.3</v>
      </c>
      <c r="I84" s="68">
        <v>21541.3</v>
      </c>
      <c r="J84" s="69">
        <v>0</v>
      </c>
      <c r="K84" s="69">
        <v>0</v>
      </c>
      <c r="L84" s="69">
        <v>0</v>
      </c>
    </row>
    <row r="85" spans="1:12" s="9" customFormat="1" ht="128.25" customHeight="1" x14ac:dyDescent="0.2">
      <c r="A85" s="41" t="s">
        <v>288</v>
      </c>
      <c r="B85" s="70" t="s">
        <v>138</v>
      </c>
      <c r="C85" s="66" t="s">
        <v>380</v>
      </c>
      <c r="D85" s="72" t="s">
        <v>150</v>
      </c>
      <c r="E85" s="67">
        <v>814</v>
      </c>
      <c r="F85" s="67" t="s">
        <v>399</v>
      </c>
      <c r="G85" s="68">
        <v>631.6</v>
      </c>
      <c r="H85" s="68">
        <v>526.29999999999995</v>
      </c>
      <c r="I85" s="68">
        <v>631.6</v>
      </c>
      <c r="J85" s="69">
        <v>721.8</v>
      </c>
      <c r="K85" s="69">
        <v>721.8</v>
      </c>
      <c r="L85" s="69">
        <v>721.8</v>
      </c>
    </row>
    <row r="86" spans="1:12" s="9" customFormat="1" ht="123.75" hidden="1" customHeight="1" x14ac:dyDescent="0.2">
      <c r="A86" s="41" t="s">
        <v>285</v>
      </c>
      <c r="B86" s="70" t="s">
        <v>138</v>
      </c>
      <c r="C86" s="66" t="s">
        <v>380</v>
      </c>
      <c r="D86" s="72" t="s">
        <v>151</v>
      </c>
      <c r="E86" s="67">
        <v>814</v>
      </c>
      <c r="F86" s="67" t="s">
        <v>399</v>
      </c>
      <c r="G86" s="68"/>
      <c r="H86" s="68"/>
      <c r="I86" s="68"/>
      <c r="J86" s="69"/>
      <c r="K86" s="69"/>
      <c r="L86" s="69"/>
    </row>
    <row r="87" spans="1:12" s="9" customFormat="1" ht="125.25" customHeight="1" x14ac:dyDescent="0.2">
      <c r="A87" s="41" t="s">
        <v>289</v>
      </c>
      <c r="B87" s="70" t="s">
        <v>138</v>
      </c>
      <c r="C87" s="66" t="s">
        <v>380</v>
      </c>
      <c r="D87" s="74" t="s">
        <v>409</v>
      </c>
      <c r="E87" s="67">
        <v>815</v>
      </c>
      <c r="F87" s="67" t="s">
        <v>152</v>
      </c>
      <c r="G87" s="68">
        <v>199.69264999999999</v>
      </c>
      <c r="H87" s="68">
        <v>199.69264999999999</v>
      </c>
      <c r="I87" s="68">
        <v>199.69264999999999</v>
      </c>
      <c r="J87" s="69">
        <v>0</v>
      </c>
      <c r="K87" s="69">
        <v>0</v>
      </c>
      <c r="L87" s="69">
        <v>0</v>
      </c>
    </row>
    <row r="88" spans="1:12" s="9" customFormat="1" ht="151.5" customHeight="1" x14ac:dyDescent="0.2">
      <c r="A88" s="41" t="s">
        <v>290</v>
      </c>
      <c r="B88" s="70" t="s">
        <v>138</v>
      </c>
      <c r="C88" s="66" t="s">
        <v>380</v>
      </c>
      <c r="D88" s="77" t="s">
        <v>154</v>
      </c>
      <c r="E88" s="67">
        <v>815</v>
      </c>
      <c r="F88" s="67" t="s">
        <v>152</v>
      </c>
      <c r="G88" s="68">
        <v>15874.2</v>
      </c>
      <c r="H88" s="68">
        <v>11907</v>
      </c>
      <c r="I88" s="68">
        <v>15874.2</v>
      </c>
      <c r="J88" s="69">
        <v>0</v>
      </c>
      <c r="K88" s="69">
        <v>0</v>
      </c>
      <c r="L88" s="69">
        <v>0</v>
      </c>
    </row>
    <row r="89" spans="1:12" s="9" customFormat="1" ht="125.25" customHeight="1" x14ac:dyDescent="0.2">
      <c r="A89" s="41" t="s">
        <v>291</v>
      </c>
      <c r="B89" s="70" t="s">
        <v>138</v>
      </c>
      <c r="C89" s="66" t="s">
        <v>380</v>
      </c>
      <c r="D89" s="72" t="s">
        <v>155</v>
      </c>
      <c r="E89" s="67">
        <v>815</v>
      </c>
      <c r="F89" s="67" t="s">
        <v>152</v>
      </c>
      <c r="G89" s="68">
        <v>711.5</v>
      </c>
      <c r="H89" s="68">
        <v>591.29999999999995</v>
      </c>
      <c r="I89" s="68">
        <v>711.5</v>
      </c>
      <c r="J89" s="69">
        <v>702.5</v>
      </c>
      <c r="K89" s="69">
        <v>702.5</v>
      </c>
      <c r="L89" s="69">
        <v>702.5</v>
      </c>
    </row>
    <row r="90" spans="1:12" s="9" customFormat="1" ht="125.25" customHeight="1" x14ac:dyDescent="0.2">
      <c r="A90" s="41" t="s">
        <v>292</v>
      </c>
      <c r="B90" s="70" t="s">
        <v>138</v>
      </c>
      <c r="C90" s="66" t="s">
        <v>383</v>
      </c>
      <c r="D90" s="72" t="s">
        <v>153</v>
      </c>
      <c r="E90" s="67">
        <v>815</v>
      </c>
      <c r="F90" s="67" t="s">
        <v>152</v>
      </c>
      <c r="G90" s="68">
        <f>30.5+148.8</f>
        <v>179.3</v>
      </c>
      <c r="H90" s="68">
        <v>179.3</v>
      </c>
      <c r="I90" s="68">
        <f>30.5+148.8</f>
        <v>179.3</v>
      </c>
      <c r="J90" s="69">
        <v>0</v>
      </c>
      <c r="K90" s="69">
        <v>0</v>
      </c>
      <c r="L90" s="69">
        <v>0</v>
      </c>
    </row>
    <row r="91" spans="1:12" s="9" customFormat="1" ht="125.25" customHeight="1" x14ac:dyDescent="0.2">
      <c r="A91" s="41" t="s">
        <v>293</v>
      </c>
      <c r="B91" s="70" t="s">
        <v>138</v>
      </c>
      <c r="C91" s="66" t="s">
        <v>380</v>
      </c>
      <c r="D91" s="72" t="s">
        <v>156</v>
      </c>
      <c r="E91" s="67">
        <v>815</v>
      </c>
      <c r="F91" s="67" t="s">
        <v>152</v>
      </c>
      <c r="G91" s="68">
        <v>595.9</v>
      </c>
      <c r="H91" s="68">
        <v>595.9</v>
      </c>
      <c r="I91" s="68">
        <v>595.9</v>
      </c>
      <c r="J91" s="69">
        <v>0</v>
      </c>
      <c r="K91" s="69">
        <v>0</v>
      </c>
      <c r="L91" s="69">
        <v>0</v>
      </c>
    </row>
    <row r="92" spans="1:12" s="9" customFormat="1" ht="133.5" customHeight="1" x14ac:dyDescent="0.2">
      <c r="A92" s="41" t="s">
        <v>294</v>
      </c>
      <c r="B92" s="70" t="s">
        <v>138</v>
      </c>
      <c r="C92" s="66" t="s">
        <v>380</v>
      </c>
      <c r="D92" s="71" t="s">
        <v>407</v>
      </c>
      <c r="E92" s="67">
        <v>817</v>
      </c>
      <c r="F92" s="67" t="s">
        <v>157</v>
      </c>
      <c r="G92" s="68">
        <v>1573.6479400000001</v>
      </c>
      <c r="H92" s="68">
        <v>1573.6</v>
      </c>
      <c r="I92" s="68">
        <v>1573.6479400000001</v>
      </c>
      <c r="J92" s="69">
        <v>0</v>
      </c>
      <c r="K92" s="69">
        <v>0</v>
      </c>
      <c r="L92" s="69">
        <v>0</v>
      </c>
    </row>
    <row r="93" spans="1:12" s="9" customFormat="1" ht="135.75" customHeight="1" x14ac:dyDescent="0.2">
      <c r="A93" s="41" t="s">
        <v>295</v>
      </c>
      <c r="B93" s="70" t="s">
        <v>138</v>
      </c>
      <c r="C93" s="48" t="s">
        <v>378</v>
      </c>
      <c r="D93" s="78" t="s">
        <v>235</v>
      </c>
      <c r="E93" s="67">
        <v>817</v>
      </c>
      <c r="F93" s="67" t="s">
        <v>157</v>
      </c>
      <c r="G93" s="68">
        <f>2286.9+11165.5</f>
        <v>13452.4</v>
      </c>
      <c r="H93" s="68">
        <f>1207.3+5894.1</f>
        <v>7101.4000000000005</v>
      </c>
      <c r="I93" s="68">
        <f>2286.9+11165.5</f>
        <v>13452.4</v>
      </c>
      <c r="J93" s="69">
        <v>0</v>
      </c>
      <c r="K93" s="69">
        <v>0</v>
      </c>
      <c r="L93" s="69">
        <v>0</v>
      </c>
    </row>
    <row r="94" spans="1:12" s="9" customFormat="1" ht="135" customHeight="1" x14ac:dyDescent="0.2">
      <c r="A94" s="41" t="s">
        <v>296</v>
      </c>
      <c r="B94" s="70" t="s">
        <v>138</v>
      </c>
      <c r="C94" s="48" t="s">
        <v>406</v>
      </c>
      <c r="D94" s="71" t="s">
        <v>407</v>
      </c>
      <c r="E94" s="67">
        <v>817</v>
      </c>
      <c r="F94" s="67" t="s">
        <v>157</v>
      </c>
      <c r="G94" s="68">
        <f>184.13706+899.015</f>
        <v>1083.1520599999999</v>
      </c>
      <c r="H94" s="68">
        <v>1083.2</v>
      </c>
      <c r="I94" s="68">
        <f>184.13706+899.015</f>
        <v>1083.1520599999999</v>
      </c>
      <c r="J94" s="69">
        <v>0</v>
      </c>
      <c r="K94" s="69">
        <v>0</v>
      </c>
      <c r="L94" s="69">
        <v>0</v>
      </c>
    </row>
    <row r="95" spans="1:12" ht="123.75" customHeight="1" x14ac:dyDescent="0.2">
      <c r="A95" s="41"/>
      <c r="B95" s="70" t="s">
        <v>138</v>
      </c>
      <c r="C95" s="66" t="s">
        <v>380</v>
      </c>
      <c r="D95" s="107" t="s">
        <v>451</v>
      </c>
      <c r="E95" s="67">
        <v>821</v>
      </c>
      <c r="F95" s="67" t="s">
        <v>140</v>
      </c>
      <c r="G95" s="68">
        <v>0</v>
      </c>
      <c r="H95" s="68">
        <v>0</v>
      </c>
      <c r="I95" s="68">
        <v>0</v>
      </c>
      <c r="J95" s="69">
        <v>45000</v>
      </c>
      <c r="K95" s="69">
        <v>0</v>
      </c>
      <c r="L95" s="69">
        <v>0</v>
      </c>
    </row>
    <row r="96" spans="1:12" ht="168.75" customHeight="1" x14ac:dyDescent="0.2">
      <c r="A96" s="41"/>
      <c r="B96" s="70" t="s">
        <v>138</v>
      </c>
      <c r="C96" s="66" t="s">
        <v>378</v>
      </c>
      <c r="D96" s="108" t="s">
        <v>449</v>
      </c>
      <c r="E96" s="67">
        <v>821</v>
      </c>
      <c r="F96" s="67" t="s">
        <v>140</v>
      </c>
      <c r="G96" s="68">
        <v>0</v>
      </c>
      <c r="H96" s="68">
        <v>0</v>
      </c>
      <c r="I96" s="68">
        <v>0</v>
      </c>
      <c r="J96" s="69">
        <v>3856</v>
      </c>
      <c r="K96" s="69">
        <v>0</v>
      </c>
      <c r="L96" s="69">
        <v>0</v>
      </c>
    </row>
    <row r="97" spans="1:12" ht="246" customHeight="1" x14ac:dyDescent="0.2">
      <c r="A97" s="41" t="s">
        <v>297</v>
      </c>
      <c r="B97" s="70" t="s">
        <v>138</v>
      </c>
      <c r="C97" s="66" t="s">
        <v>384</v>
      </c>
      <c r="D97" s="73" t="s">
        <v>405</v>
      </c>
      <c r="E97" s="67">
        <v>821</v>
      </c>
      <c r="F97" s="67" t="s">
        <v>140</v>
      </c>
      <c r="G97" s="68">
        <f>93.5+456.5</f>
        <v>550</v>
      </c>
      <c r="H97" s="68">
        <v>550</v>
      </c>
      <c r="I97" s="68">
        <f>93.5+456.5</f>
        <v>550</v>
      </c>
      <c r="J97" s="69">
        <v>0</v>
      </c>
      <c r="K97" s="69">
        <v>0</v>
      </c>
      <c r="L97" s="69">
        <v>0</v>
      </c>
    </row>
    <row r="98" spans="1:12" ht="0.75" customHeight="1" x14ac:dyDescent="0.2">
      <c r="A98" s="41" t="s">
        <v>295</v>
      </c>
      <c r="B98" s="70" t="s">
        <v>138</v>
      </c>
      <c r="C98" s="66" t="s">
        <v>380</v>
      </c>
      <c r="D98" s="73" t="s">
        <v>158</v>
      </c>
      <c r="E98" s="67">
        <v>821</v>
      </c>
      <c r="F98" s="67" t="s">
        <v>140</v>
      </c>
      <c r="G98" s="68"/>
      <c r="H98" s="68"/>
      <c r="I98" s="68"/>
      <c r="J98" s="69"/>
      <c r="K98" s="69"/>
      <c r="L98" s="69"/>
    </row>
    <row r="99" spans="1:12" ht="176.25" customHeight="1" x14ac:dyDescent="0.2">
      <c r="A99" s="41" t="s">
        <v>298</v>
      </c>
      <c r="B99" s="70" t="s">
        <v>138</v>
      </c>
      <c r="C99" s="66" t="s">
        <v>380</v>
      </c>
      <c r="D99" s="79" t="s">
        <v>408</v>
      </c>
      <c r="E99" s="67">
        <v>821</v>
      </c>
      <c r="F99" s="67" t="s">
        <v>140</v>
      </c>
      <c r="G99" s="68">
        <v>20000</v>
      </c>
      <c r="H99" s="68">
        <v>0</v>
      </c>
      <c r="I99" s="68">
        <v>20000</v>
      </c>
      <c r="J99" s="69">
        <v>15000</v>
      </c>
      <c r="K99" s="69">
        <v>0</v>
      </c>
      <c r="L99" s="69">
        <v>0</v>
      </c>
    </row>
    <row r="100" spans="1:12" ht="132.75" customHeight="1" x14ac:dyDescent="0.2">
      <c r="A100" s="41"/>
      <c r="B100" s="70" t="s">
        <v>138</v>
      </c>
      <c r="C100" s="66" t="s">
        <v>380</v>
      </c>
      <c r="D100" s="73"/>
      <c r="E100" s="67">
        <v>821</v>
      </c>
      <c r="F100" s="67" t="s">
        <v>140</v>
      </c>
      <c r="G100" s="68">
        <v>0</v>
      </c>
      <c r="H100" s="68">
        <v>0</v>
      </c>
      <c r="I100" s="68">
        <v>0</v>
      </c>
      <c r="J100" s="69"/>
      <c r="K100" s="69"/>
      <c r="L100" s="69"/>
    </row>
    <row r="101" spans="1:12" ht="139.5" customHeight="1" x14ac:dyDescent="0.2">
      <c r="A101" s="41" t="s">
        <v>442</v>
      </c>
      <c r="B101" s="70" t="s">
        <v>138</v>
      </c>
      <c r="C101" s="66" t="s">
        <v>380</v>
      </c>
      <c r="D101" s="72" t="s">
        <v>160</v>
      </c>
      <c r="E101" s="67">
        <v>822</v>
      </c>
      <c r="F101" s="67" t="s">
        <v>159</v>
      </c>
      <c r="G101" s="68">
        <v>15220.880660000001</v>
      </c>
      <c r="H101" s="68">
        <v>15220.880660000001</v>
      </c>
      <c r="I101" s="68">
        <v>15220.880660000001</v>
      </c>
      <c r="J101" s="69">
        <v>15089</v>
      </c>
      <c r="K101" s="69">
        <v>0</v>
      </c>
      <c r="L101" s="69">
        <v>0</v>
      </c>
    </row>
    <row r="102" spans="1:12" ht="125.25" customHeight="1" x14ac:dyDescent="0.2">
      <c r="A102" s="41" t="s">
        <v>299</v>
      </c>
      <c r="B102" s="70" t="s">
        <v>138</v>
      </c>
      <c r="C102" s="66" t="s">
        <v>380</v>
      </c>
      <c r="D102" s="71" t="s">
        <v>412</v>
      </c>
      <c r="E102" s="67">
        <v>822</v>
      </c>
      <c r="F102" s="67" t="s">
        <v>159</v>
      </c>
      <c r="G102" s="68">
        <v>799.8</v>
      </c>
      <c r="H102" s="68">
        <v>799.8</v>
      </c>
      <c r="I102" s="68">
        <v>799.8</v>
      </c>
      <c r="J102" s="69">
        <v>0</v>
      </c>
      <c r="K102" s="69">
        <v>0</v>
      </c>
      <c r="L102" s="69">
        <v>0</v>
      </c>
    </row>
    <row r="103" spans="1:12" ht="129" hidden="1" customHeight="1" x14ac:dyDescent="0.2">
      <c r="A103" s="41" t="s">
        <v>298</v>
      </c>
      <c r="B103" s="70" t="s">
        <v>138</v>
      </c>
      <c r="C103" s="66" t="s">
        <v>380</v>
      </c>
      <c r="D103" s="72" t="s">
        <v>162</v>
      </c>
      <c r="E103" s="67">
        <v>828</v>
      </c>
      <c r="F103" s="67" t="s">
        <v>161</v>
      </c>
      <c r="G103" s="68"/>
      <c r="H103" s="68"/>
      <c r="I103" s="68"/>
      <c r="J103" s="69"/>
      <c r="K103" s="69"/>
      <c r="L103" s="69"/>
    </row>
    <row r="104" spans="1:12" ht="129" hidden="1" customHeight="1" x14ac:dyDescent="0.2">
      <c r="A104" s="41" t="s">
        <v>299</v>
      </c>
      <c r="B104" s="70" t="s">
        <v>138</v>
      </c>
      <c r="C104" s="66" t="s">
        <v>380</v>
      </c>
      <c r="D104" s="72" t="s">
        <v>163</v>
      </c>
      <c r="E104" s="67">
        <v>828</v>
      </c>
      <c r="F104" s="67" t="s">
        <v>161</v>
      </c>
      <c r="G104" s="68"/>
      <c r="H104" s="68"/>
      <c r="I104" s="68"/>
      <c r="J104" s="69"/>
      <c r="K104" s="69"/>
      <c r="L104" s="69"/>
    </row>
    <row r="105" spans="1:12" ht="120.75" customHeight="1" x14ac:dyDescent="0.2">
      <c r="A105" s="41" t="s">
        <v>300</v>
      </c>
      <c r="B105" s="70" t="s">
        <v>138</v>
      </c>
      <c r="C105" s="66" t="s">
        <v>380</v>
      </c>
      <c r="D105" s="72" t="s">
        <v>166</v>
      </c>
      <c r="E105" s="67">
        <v>828</v>
      </c>
      <c r="F105" s="67" t="s">
        <v>161</v>
      </c>
      <c r="G105" s="68">
        <v>0</v>
      </c>
      <c r="H105" s="68">
        <v>0</v>
      </c>
      <c r="I105" s="68">
        <v>0</v>
      </c>
      <c r="J105" s="69">
        <v>6.7</v>
      </c>
      <c r="K105" s="69">
        <v>6.7</v>
      </c>
      <c r="L105" s="69">
        <v>6.7</v>
      </c>
    </row>
    <row r="106" spans="1:12" ht="140.25" customHeight="1" x14ac:dyDescent="0.2">
      <c r="A106" s="41" t="s">
        <v>301</v>
      </c>
      <c r="B106" s="70" t="s">
        <v>138</v>
      </c>
      <c r="C106" s="66" t="s">
        <v>378</v>
      </c>
      <c r="D106" s="72" t="s">
        <v>167</v>
      </c>
      <c r="E106" s="67">
        <v>828</v>
      </c>
      <c r="F106" s="67" t="s">
        <v>161</v>
      </c>
      <c r="G106" s="68">
        <v>17181.7</v>
      </c>
      <c r="H106" s="68">
        <v>0</v>
      </c>
      <c r="I106" s="68">
        <v>17181.7</v>
      </c>
      <c r="J106" s="69">
        <v>17181.7</v>
      </c>
      <c r="K106" s="69">
        <v>0</v>
      </c>
      <c r="L106" s="69">
        <v>0</v>
      </c>
    </row>
    <row r="107" spans="1:12" ht="139.5" customHeight="1" x14ac:dyDescent="0.2">
      <c r="A107" s="41" t="s">
        <v>302</v>
      </c>
      <c r="B107" s="70" t="s">
        <v>138</v>
      </c>
      <c r="C107" s="66" t="s">
        <v>385</v>
      </c>
      <c r="D107" s="72" t="s">
        <v>164</v>
      </c>
      <c r="E107" s="67">
        <v>840</v>
      </c>
      <c r="F107" s="67" t="s">
        <v>403</v>
      </c>
      <c r="G107" s="68">
        <v>44.1</v>
      </c>
      <c r="H107" s="68">
        <v>44.1</v>
      </c>
      <c r="I107" s="68">
        <v>44.1</v>
      </c>
      <c r="J107" s="69">
        <v>0</v>
      </c>
      <c r="K107" s="69">
        <v>0</v>
      </c>
      <c r="L107" s="69">
        <v>0</v>
      </c>
    </row>
    <row r="108" spans="1:12" ht="173.25" customHeight="1" x14ac:dyDescent="0.2">
      <c r="A108" s="41" t="s">
        <v>303</v>
      </c>
      <c r="B108" s="70" t="s">
        <v>138</v>
      </c>
      <c r="C108" s="66" t="s">
        <v>385</v>
      </c>
      <c r="D108" s="80" t="s">
        <v>404</v>
      </c>
      <c r="E108" s="67">
        <v>840</v>
      </c>
      <c r="F108" s="67" t="s">
        <v>403</v>
      </c>
      <c r="G108" s="68">
        <v>900</v>
      </c>
      <c r="H108" s="68">
        <v>0</v>
      </c>
      <c r="I108" s="68">
        <v>900</v>
      </c>
      <c r="J108" s="69">
        <v>0</v>
      </c>
      <c r="K108" s="69">
        <v>0</v>
      </c>
      <c r="L108" s="69">
        <v>0</v>
      </c>
    </row>
    <row r="109" spans="1:12" ht="123.75" customHeight="1" x14ac:dyDescent="0.2">
      <c r="A109" s="41" t="s">
        <v>304</v>
      </c>
      <c r="B109" s="70" t="s">
        <v>138</v>
      </c>
      <c r="C109" s="66" t="s">
        <v>380</v>
      </c>
      <c r="D109" s="109" t="s">
        <v>410</v>
      </c>
      <c r="E109" s="67">
        <v>841</v>
      </c>
      <c r="F109" s="67" t="s">
        <v>165</v>
      </c>
      <c r="G109" s="68">
        <v>1272.3</v>
      </c>
      <c r="H109" s="68">
        <v>1272.3</v>
      </c>
      <c r="I109" s="68">
        <v>1272.3</v>
      </c>
      <c r="J109" s="69">
        <v>1528.7</v>
      </c>
      <c r="K109" s="69">
        <v>1528.7</v>
      </c>
      <c r="L109" s="69">
        <v>1528.7</v>
      </c>
    </row>
    <row r="110" spans="1:12" s="9" customFormat="1" ht="43.5" customHeight="1" x14ac:dyDescent="0.2">
      <c r="A110" s="18"/>
      <c r="B110" s="18"/>
      <c r="C110" s="6" t="s">
        <v>386</v>
      </c>
      <c r="D110" s="23" t="s">
        <v>32</v>
      </c>
      <c r="E110" s="3"/>
      <c r="F110" s="3"/>
      <c r="G110" s="20">
        <f t="shared" ref="G110:L110" si="16">SUM(G111:G139)</f>
        <v>359878.70592999994</v>
      </c>
      <c r="H110" s="20">
        <f t="shared" si="16"/>
        <v>309176.63968000002</v>
      </c>
      <c r="I110" s="20">
        <f t="shared" si="16"/>
        <v>359878.70592999994</v>
      </c>
      <c r="J110" s="20">
        <f t="shared" si="16"/>
        <v>383741.89999999997</v>
      </c>
      <c r="K110" s="20">
        <f t="shared" si="16"/>
        <v>371541.09999999992</v>
      </c>
      <c r="L110" s="20">
        <f t="shared" si="16"/>
        <v>371802.39999999997</v>
      </c>
    </row>
    <row r="111" spans="1:12" ht="143.25" customHeight="1" x14ac:dyDescent="0.2">
      <c r="A111" s="41" t="s">
        <v>305</v>
      </c>
      <c r="B111" s="70" t="s">
        <v>138</v>
      </c>
      <c r="C111" s="66" t="s">
        <v>387</v>
      </c>
      <c r="D111" s="72" t="s">
        <v>169</v>
      </c>
      <c r="E111" s="67">
        <v>804</v>
      </c>
      <c r="F111" s="67" t="s">
        <v>168</v>
      </c>
      <c r="G111" s="68">
        <v>2.4</v>
      </c>
      <c r="H111" s="68">
        <v>2.4</v>
      </c>
      <c r="I111" s="68">
        <v>2.4</v>
      </c>
      <c r="J111" s="69">
        <v>2.4</v>
      </c>
      <c r="K111" s="69">
        <v>2.4</v>
      </c>
      <c r="L111" s="69">
        <v>2.4</v>
      </c>
    </row>
    <row r="112" spans="1:12" ht="125.25" customHeight="1" x14ac:dyDescent="0.2">
      <c r="A112" s="41" t="s">
        <v>306</v>
      </c>
      <c r="B112" s="70" t="s">
        <v>138</v>
      </c>
      <c r="C112" s="66" t="s">
        <v>387</v>
      </c>
      <c r="D112" s="110" t="s">
        <v>170</v>
      </c>
      <c r="E112" s="67">
        <v>804</v>
      </c>
      <c r="F112" s="67" t="s">
        <v>168</v>
      </c>
      <c r="G112" s="68">
        <v>622.1</v>
      </c>
      <c r="H112" s="68">
        <v>538.4</v>
      </c>
      <c r="I112" s="68">
        <v>622.1</v>
      </c>
      <c r="J112" s="69">
        <v>622.1</v>
      </c>
      <c r="K112" s="69">
        <v>622.1</v>
      </c>
      <c r="L112" s="69">
        <v>622.1</v>
      </c>
    </row>
    <row r="113" spans="1:12" ht="125.25" customHeight="1" x14ac:dyDescent="0.2">
      <c r="A113" s="41" t="s">
        <v>307</v>
      </c>
      <c r="B113" s="70" t="s">
        <v>138</v>
      </c>
      <c r="C113" s="66" t="s">
        <v>388</v>
      </c>
      <c r="D113" s="72" t="s">
        <v>172</v>
      </c>
      <c r="E113" s="67">
        <v>804</v>
      </c>
      <c r="F113" s="67" t="s">
        <v>415</v>
      </c>
      <c r="G113" s="68">
        <v>75</v>
      </c>
      <c r="H113" s="68">
        <v>75</v>
      </c>
      <c r="I113" s="68">
        <v>75</v>
      </c>
      <c r="J113" s="69">
        <v>0</v>
      </c>
      <c r="K113" s="69">
        <v>0</v>
      </c>
      <c r="L113" s="69">
        <v>0</v>
      </c>
    </row>
    <row r="114" spans="1:12" ht="123.75" customHeight="1" x14ac:dyDescent="0.2">
      <c r="A114" s="41" t="s">
        <v>308</v>
      </c>
      <c r="B114" s="70" t="s">
        <v>138</v>
      </c>
      <c r="C114" s="66" t="s">
        <v>387</v>
      </c>
      <c r="D114" s="72" t="s">
        <v>171</v>
      </c>
      <c r="E114" s="67">
        <v>806</v>
      </c>
      <c r="F114" s="67" t="s">
        <v>137</v>
      </c>
      <c r="G114" s="68">
        <v>14022</v>
      </c>
      <c r="H114" s="68">
        <v>11685</v>
      </c>
      <c r="I114" s="68">
        <v>14022</v>
      </c>
      <c r="J114" s="69">
        <v>14022</v>
      </c>
      <c r="K114" s="69">
        <v>15420.8</v>
      </c>
      <c r="L114" s="69">
        <v>15693.7</v>
      </c>
    </row>
    <row r="115" spans="1:12" ht="126" customHeight="1" x14ac:dyDescent="0.2">
      <c r="A115" s="41" t="s">
        <v>309</v>
      </c>
      <c r="B115" s="70" t="s">
        <v>138</v>
      </c>
      <c r="C115" s="66" t="s">
        <v>389</v>
      </c>
      <c r="D115" s="72" t="s">
        <v>173</v>
      </c>
      <c r="E115" s="67">
        <v>806</v>
      </c>
      <c r="F115" s="67" t="s">
        <v>137</v>
      </c>
      <c r="G115" s="68">
        <v>1550.2</v>
      </c>
      <c r="H115" s="68">
        <v>1371.7</v>
      </c>
      <c r="I115" s="68">
        <v>1550.2</v>
      </c>
      <c r="J115" s="69">
        <v>1601.2</v>
      </c>
      <c r="K115" s="69">
        <v>1673.2</v>
      </c>
      <c r="L115" s="69">
        <v>1649.3</v>
      </c>
    </row>
    <row r="116" spans="1:12" ht="126" customHeight="1" x14ac:dyDescent="0.2">
      <c r="A116" s="41" t="s">
        <v>310</v>
      </c>
      <c r="B116" s="70" t="s">
        <v>138</v>
      </c>
      <c r="C116" s="66" t="s">
        <v>387</v>
      </c>
      <c r="D116" s="72" t="s">
        <v>175</v>
      </c>
      <c r="E116" s="67">
        <v>809</v>
      </c>
      <c r="F116" s="67" t="s">
        <v>176</v>
      </c>
      <c r="G116" s="68">
        <v>50.5</v>
      </c>
      <c r="H116" s="68">
        <v>38.997</v>
      </c>
      <c r="I116" s="68">
        <v>50.5</v>
      </c>
      <c r="J116" s="69">
        <v>168.4</v>
      </c>
      <c r="K116" s="69">
        <v>168.4</v>
      </c>
      <c r="L116" s="69">
        <v>168.4</v>
      </c>
    </row>
    <row r="117" spans="1:12" ht="132" customHeight="1" x14ac:dyDescent="0.2">
      <c r="A117" s="41" t="s">
        <v>311</v>
      </c>
      <c r="B117" s="70" t="s">
        <v>138</v>
      </c>
      <c r="C117" s="66" t="s">
        <v>387</v>
      </c>
      <c r="D117" s="110" t="s">
        <v>174</v>
      </c>
      <c r="E117" s="67">
        <v>814</v>
      </c>
      <c r="F117" s="67" t="s">
        <v>144</v>
      </c>
      <c r="G117" s="68">
        <v>102.7</v>
      </c>
      <c r="H117" s="68">
        <v>77</v>
      </c>
      <c r="I117" s="68">
        <v>102.7</v>
      </c>
      <c r="J117" s="69">
        <v>120.8</v>
      </c>
      <c r="K117" s="69">
        <v>120.8</v>
      </c>
      <c r="L117" s="69">
        <v>120.8</v>
      </c>
    </row>
    <row r="118" spans="1:12" ht="121.5" customHeight="1" x14ac:dyDescent="0.2">
      <c r="A118" s="41" t="s">
        <v>312</v>
      </c>
      <c r="B118" s="70" t="s">
        <v>138</v>
      </c>
      <c r="C118" s="66" t="s">
        <v>387</v>
      </c>
      <c r="D118" s="72" t="s">
        <v>177</v>
      </c>
      <c r="E118" s="67">
        <v>815</v>
      </c>
      <c r="F118" s="67" t="s">
        <v>152</v>
      </c>
      <c r="G118" s="68">
        <v>28735.1</v>
      </c>
      <c r="H118" s="68">
        <v>23491.89</v>
      </c>
      <c r="I118" s="68">
        <v>28735.1</v>
      </c>
      <c r="J118" s="69">
        <v>29012.400000000001</v>
      </c>
      <c r="K118" s="69">
        <v>29012.400000000001</v>
      </c>
      <c r="L118" s="69">
        <v>29012.400000000001</v>
      </c>
    </row>
    <row r="119" spans="1:12" ht="324" customHeight="1" x14ac:dyDescent="0.2">
      <c r="A119" s="41" t="s">
        <v>313</v>
      </c>
      <c r="B119" s="70" t="s">
        <v>138</v>
      </c>
      <c r="C119" s="66" t="s">
        <v>387</v>
      </c>
      <c r="D119" s="73" t="s">
        <v>178</v>
      </c>
      <c r="E119" s="67">
        <v>815</v>
      </c>
      <c r="F119" s="67" t="s">
        <v>152</v>
      </c>
      <c r="G119" s="68">
        <v>423.2</v>
      </c>
      <c r="H119" s="68">
        <v>335.3</v>
      </c>
      <c r="I119" s="68">
        <v>423.2</v>
      </c>
      <c r="J119" s="69">
        <v>423.2</v>
      </c>
      <c r="K119" s="69">
        <v>423.2</v>
      </c>
      <c r="L119" s="69">
        <v>423.2</v>
      </c>
    </row>
    <row r="120" spans="1:12" ht="216" customHeight="1" x14ac:dyDescent="0.2">
      <c r="A120" s="41" t="s">
        <v>313</v>
      </c>
      <c r="B120" s="70" t="s">
        <v>138</v>
      </c>
      <c r="C120" s="66" t="s">
        <v>387</v>
      </c>
      <c r="D120" s="77" t="s">
        <v>453</v>
      </c>
      <c r="E120" s="67">
        <v>815</v>
      </c>
      <c r="F120" s="67" t="s">
        <v>152</v>
      </c>
      <c r="G120" s="68">
        <v>181392.1</v>
      </c>
      <c r="H120" s="68">
        <v>152363.54</v>
      </c>
      <c r="I120" s="68">
        <v>181392.1</v>
      </c>
      <c r="J120" s="69">
        <v>188147.1</v>
      </c>
      <c r="K120" s="69">
        <v>188147.1</v>
      </c>
      <c r="L120" s="69">
        <v>188147.1</v>
      </c>
    </row>
    <row r="121" spans="1:12" ht="269.25" customHeight="1" x14ac:dyDescent="0.2">
      <c r="A121" s="41" t="s">
        <v>314</v>
      </c>
      <c r="B121" s="70" t="s">
        <v>138</v>
      </c>
      <c r="C121" s="66" t="s">
        <v>387</v>
      </c>
      <c r="D121" s="73" t="s">
        <v>179</v>
      </c>
      <c r="E121" s="67">
        <v>815</v>
      </c>
      <c r="F121" s="67" t="s">
        <v>152</v>
      </c>
      <c r="G121" s="68">
        <v>5969.8</v>
      </c>
      <c r="H121" s="68">
        <v>4767.45</v>
      </c>
      <c r="I121" s="68">
        <v>5969.8</v>
      </c>
      <c r="J121" s="111">
        <v>7343.3</v>
      </c>
      <c r="K121" s="111">
        <v>7343.3</v>
      </c>
      <c r="L121" s="111">
        <v>7343.3</v>
      </c>
    </row>
    <row r="122" spans="1:12" ht="126.75" customHeight="1" x14ac:dyDescent="0.2">
      <c r="A122" s="41" t="s">
        <v>315</v>
      </c>
      <c r="B122" s="70" t="s">
        <v>138</v>
      </c>
      <c r="C122" s="66" t="s">
        <v>387</v>
      </c>
      <c r="D122" s="81" t="s">
        <v>180</v>
      </c>
      <c r="E122" s="67">
        <v>815</v>
      </c>
      <c r="F122" s="67" t="s">
        <v>152</v>
      </c>
      <c r="G122" s="68">
        <v>310</v>
      </c>
      <c r="H122" s="68">
        <v>253.66499999999999</v>
      </c>
      <c r="I122" s="68">
        <v>310</v>
      </c>
      <c r="J122" s="69">
        <v>394</v>
      </c>
      <c r="K122" s="69">
        <v>394</v>
      </c>
      <c r="L122" s="69">
        <v>394</v>
      </c>
    </row>
    <row r="123" spans="1:12" ht="141" customHeight="1" x14ac:dyDescent="0.2">
      <c r="A123" s="41" t="s">
        <v>316</v>
      </c>
      <c r="B123" s="70" t="s">
        <v>138</v>
      </c>
      <c r="C123" s="66" t="s">
        <v>387</v>
      </c>
      <c r="D123" s="72" t="s">
        <v>181</v>
      </c>
      <c r="E123" s="67">
        <v>817</v>
      </c>
      <c r="F123" s="67" t="s">
        <v>157</v>
      </c>
      <c r="G123" s="68">
        <v>1944</v>
      </c>
      <c r="H123" s="68">
        <v>1944</v>
      </c>
      <c r="I123" s="68">
        <v>1944</v>
      </c>
      <c r="J123" s="69">
        <v>1971</v>
      </c>
      <c r="K123" s="69">
        <v>1971</v>
      </c>
      <c r="L123" s="69">
        <v>1971</v>
      </c>
    </row>
    <row r="124" spans="1:12" ht="135.75" customHeight="1" x14ac:dyDescent="0.2">
      <c r="A124" s="41" t="s">
        <v>317</v>
      </c>
      <c r="B124" s="70" t="s">
        <v>138</v>
      </c>
      <c r="C124" s="66" t="s">
        <v>387</v>
      </c>
      <c r="D124" s="74" t="s">
        <v>182</v>
      </c>
      <c r="E124" s="67">
        <v>817</v>
      </c>
      <c r="F124" s="67" t="s">
        <v>157</v>
      </c>
      <c r="G124" s="68">
        <v>4139.8999999999996</v>
      </c>
      <c r="H124" s="68">
        <v>3360</v>
      </c>
      <c r="I124" s="68">
        <v>4139.8999999999996</v>
      </c>
      <c r="J124" s="69">
        <v>4139.8999999999996</v>
      </c>
      <c r="K124" s="69">
        <v>4139.8999999999996</v>
      </c>
      <c r="L124" s="69">
        <v>4139.8999999999996</v>
      </c>
    </row>
    <row r="125" spans="1:12" ht="160.5" customHeight="1" x14ac:dyDescent="0.2">
      <c r="A125" s="41" t="s">
        <v>318</v>
      </c>
      <c r="B125" s="70" t="s">
        <v>138</v>
      </c>
      <c r="C125" s="66" t="s">
        <v>387</v>
      </c>
      <c r="D125" s="76" t="s">
        <v>183</v>
      </c>
      <c r="E125" s="67">
        <v>817</v>
      </c>
      <c r="F125" s="67" t="s">
        <v>157</v>
      </c>
      <c r="G125" s="68">
        <v>3.5433599999999998</v>
      </c>
      <c r="H125" s="68">
        <v>2.51207</v>
      </c>
      <c r="I125" s="68">
        <v>3.5433599999999998</v>
      </c>
      <c r="J125" s="69">
        <v>0</v>
      </c>
      <c r="K125" s="69">
        <v>0</v>
      </c>
      <c r="L125" s="69">
        <v>0</v>
      </c>
    </row>
    <row r="126" spans="1:12" ht="134.25" customHeight="1" x14ac:dyDescent="0.2">
      <c r="A126" s="41" t="s">
        <v>319</v>
      </c>
      <c r="B126" s="70" t="s">
        <v>138</v>
      </c>
      <c r="C126" s="66" t="s">
        <v>387</v>
      </c>
      <c r="D126" s="72" t="s">
        <v>184</v>
      </c>
      <c r="E126" s="67">
        <v>817</v>
      </c>
      <c r="F126" s="67" t="s">
        <v>157</v>
      </c>
      <c r="G126" s="68">
        <v>81039.399999999994</v>
      </c>
      <c r="H126" s="68">
        <v>76218.959669999997</v>
      </c>
      <c r="I126" s="68">
        <v>81039.399999999994</v>
      </c>
      <c r="J126" s="69">
        <v>82018.3</v>
      </c>
      <c r="K126" s="69">
        <v>68330.399999999994</v>
      </c>
      <c r="L126" s="69">
        <v>68330.399999999994</v>
      </c>
    </row>
    <row r="127" spans="1:12" ht="138" customHeight="1" x14ac:dyDescent="0.2">
      <c r="A127" s="41" t="s">
        <v>320</v>
      </c>
      <c r="B127" s="70" t="s">
        <v>138</v>
      </c>
      <c r="C127" s="66" t="s">
        <v>390</v>
      </c>
      <c r="D127" s="72" t="s">
        <v>414</v>
      </c>
      <c r="E127" s="67">
        <v>817</v>
      </c>
      <c r="F127" s="67" t="s">
        <v>157</v>
      </c>
      <c r="G127" s="68">
        <f>1239.48272+6051.59213</f>
        <v>7291.07485</v>
      </c>
      <c r="H127" s="68">
        <f>1059.967+5175.133</f>
        <v>6235.1</v>
      </c>
      <c r="I127" s="68">
        <f>1239.48272+6051.59213</f>
        <v>7291.07485</v>
      </c>
      <c r="J127" s="69">
        <f>1874+9149.6</f>
        <v>11023.6</v>
      </c>
      <c r="K127" s="69">
        <f>1874+9149.6</f>
        <v>11023.6</v>
      </c>
      <c r="L127" s="69">
        <f>1874+9149.6</f>
        <v>11023.6</v>
      </c>
    </row>
    <row r="128" spans="1:12" ht="194.25" customHeight="1" x14ac:dyDescent="0.2">
      <c r="A128" s="41" t="s">
        <v>321</v>
      </c>
      <c r="B128" s="70" t="s">
        <v>138</v>
      </c>
      <c r="C128" s="66" t="s">
        <v>391</v>
      </c>
      <c r="D128" s="79" t="s">
        <v>416</v>
      </c>
      <c r="E128" s="67">
        <v>817</v>
      </c>
      <c r="F128" s="67" t="s">
        <v>157</v>
      </c>
      <c r="G128" s="68">
        <f>1.82586+8.91448</f>
        <v>10.74034</v>
      </c>
      <c r="H128" s="68">
        <f>1.13776+5.55496</f>
        <v>6.6927200000000004</v>
      </c>
      <c r="I128" s="68">
        <f>1.82586+8.91448</f>
        <v>10.74034</v>
      </c>
      <c r="J128" s="69">
        <v>0</v>
      </c>
      <c r="K128" s="69">
        <v>0</v>
      </c>
      <c r="L128" s="69">
        <v>0</v>
      </c>
    </row>
    <row r="129" spans="1:12" ht="162" customHeight="1" x14ac:dyDescent="0.2">
      <c r="A129" s="41" t="s">
        <v>322</v>
      </c>
      <c r="B129" s="70" t="s">
        <v>138</v>
      </c>
      <c r="C129" s="66" t="s">
        <v>387</v>
      </c>
      <c r="D129" s="72" t="s">
        <v>185</v>
      </c>
      <c r="E129" s="67">
        <v>821</v>
      </c>
      <c r="F129" s="67" t="s">
        <v>140</v>
      </c>
      <c r="G129" s="68">
        <v>42.7</v>
      </c>
      <c r="H129" s="68">
        <v>32.024999999999999</v>
      </c>
      <c r="I129" s="68">
        <v>42.7</v>
      </c>
      <c r="J129" s="69">
        <v>42.7</v>
      </c>
      <c r="K129" s="69">
        <v>42.7</v>
      </c>
      <c r="L129" s="69">
        <v>42.7</v>
      </c>
    </row>
    <row r="130" spans="1:12" ht="175.5" customHeight="1" x14ac:dyDescent="0.2">
      <c r="A130" s="41" t="s">
        <v>323</v>
      </c>
      <c r="B130" s="70" t="s">
        <v>138</v>
      </c>
      <c r="C130" s="66" t="s">
        <v>387</v>
      </c>
      <c r="D130" s="73" t="s">
        <v>187</v>
      </c>
      <c r="E130" s="67">
        <v>827</v>
      </c>
      <c r="F130" s="67" t="s">
        <v>186</v>
      </c>
      <c r="G130" s="68">
        <v>23.7</v>
      </c>
      <c r="H130" s="68">
        <v>0</v>
      </c>
      <c r="I130" s="68">
        <v>23.7</v>
      </c>
      <c r="J130" s="69">
        <v>24</v>
      </c>
      <c r="K130" s="69">
        <v>24</v>
      </c>
      <c r="L130" s="69">
        <v>24</v>
      </c>
    </row>
    <row r="131" spans="1:12" ht="123" customHeight="1" x14ac:dyDescent="0.2">
      <c r="A131" s="41" t="s">
        <v>324</v>
      </c>
      <c r="B131" s="70" t="s">
        <v>138</v>
      </c>
      <c r="C131" s="66" t="s">
        <v>387</v>
      </c>
      <c r="D131" s="72" t="s">
        <v>189</v>
      </c>
      <c r="E131" s="67">
        <v>839</v>
      </c>
      <c r="F131" s="67" t="s">
        <v>188</v>
      </c>
      <c r="G131" s="68">
        <v>98.5</v>
      </c>
      <c r="H131" s="68">
        <v>74.125</v>
      </c>
      <c r="I131" s="68">
        <v>98.5</v>
      </c>
      <c r="J131" s="69">
        <v>98.5</v>
      </c>
      <c r="K131" s="69">
        <v>98.5</v>
      </c>
      <c r="L131" s="69">
        <v>98.5</v>
      </c>
    </row>
    <row r="132" spans="1:12" ht="123" customHeight="1" x14ac:dyDescent="0.2">
      <c r="A132" s="41" t="s">
        <v>325</v>
      </c>
      <c r="B132" s="70" t="s">
        <v>138</v>
      </c>
      <c r="C132" s="66" t="s">
        <v>387</v>
      </c>
      <c r="D132" s="72" t="s">
        <v>175</v>
      </c>
      <c r="E132" s="67">
        <v>841</v>
      </c>
      <c r="F132" s="67" t="s">
        <v>165</v>
      </c>
      <c r="G132" s="68">
        <v>4005</v>
      </c>
      <c r="H132" s="68">
        <v>3385</v>
      </c>
      <c r="I132" s="68">
        <v>4005</v>
      </c>
      <c r="J132" s="69">
        <v>4005</v>
      </c>
      <c r="K132" s="69">
        <v>4005</v>
      </c>
      <c r="L132" s="69">
        <v>4005</v>
      </c>
    </row>
    <row r="133" spans="1:12" ht="123" customHeight="1" x14ac:dyDescent="0.2">
      <c r="A133" s="41" t="s">
        <v>326</v>
      </c>
      <c r="B133" s="70" t="s">
        <v>138</v>
      </c>
      <c r="C133" s="66" t="s">
        <v>387</v>
      </c>
      <c r="D133" s="72" t="s">
        <v>190</v>
      </c>
      <c r="E133" s="67">
        <v>841</v>
      </c>
      <c r="F133" s="67" t="s">
        <v>165</v>
      </c>
      <c r="G133" s="68">
        <v>695.8</v>
      </c>
      <c r="H133" s="68">
        <v>580</v>
      </c>
      <c r="I133" s="68">
        <v>695.8</v>
      </c>
      <c r="J133" s="69">
        <v>695.8</v>
      </c>
      <c r="K133" s="69">
        <v>695.8</v>
      </c>
      <c r="L133" s="69">
        <v>695.8</v>
      </c>
    </row>
    <row r="134" spans="1:12" ht="333" customHeight="1" x14ac:dyDescent="0.2">
      <c r="A134" s="41" t="s">
        <v>327</v>
      </c>
      <c r="B134" s="70" t="s">
        <v>138</v>
      </c>
      <c r="C134" s="66" t="s">
        <v>387</v>
      </c>
      <c r="D134" s="73" t="s">
        <v>191</v>
      </c>
      <c r="E134" s="67">
        <v>841</v>
      </c>
      <c r="F134" s="67" t="s">
        <v>165</v>
      </c>
      <c r="G134" s="68">
        <v>635.34799999999996</v>
      </c>
      <c r="H134" s="68">
        <v>635.34799999999996</v>
      </c>
      <c r="I134" s="68">
        <v>635.34799999999996</v>
      </c>
      <c r="J134" s="69">
        <v>652.6</v>
      </c>
      <c r="K134" s="69">
        <v>652.6</v>
      </c>
      <c r="L134" s="69">
        <v>652.6</v>
      </c>
    </row>
    <row r="135" spans="1:12" ht="222" customHeight="1" x14ac:dyDescent="0.2">
      <c r="A135" s="41" t="s">
        <v>328</v>
      </c>
      <c r="B135" s="70" t="s">
        <v>138</v>
      </c>
      <c r="C135" s="66" t="s">
        <v>392</v>
      </c>
      <c r="D135" s="73" t="s">
        <v>192</v>
      </c>
      <c r="E135" s="67">
        <v>841</v>
      </c>
      <c r="F135" s="67" t="s">
        <v>165</v>
      </c>
      <c r="G135" s="68">
        <v>4179.6000000000004</v>
      </c>
      <c r="H135" s="68">
        <v>3285</v>
      </c>
      <c r="I135" s="68">
        <v>4179.6000000000004</v>
      </c>
      <c r="J135" s="69">
        <v>4695.6000000000004</v>
      </c>
      <c r="K135" s="69">
        <v>4695.6000000000004</v>
      </c>
      <c r="L135" s="69">
        <v>4695.6000000000004</v>
      </c>
    </row>
    <row r="136" spans="1:12" ht="152.25" customHeight="1" x14ac:dyDescent="0.2">
      <c r="A136" s="41" t="s">
        <v>334</v>
      </c>
      <c r="B136" s="70" t="s">
        <v>138</v>
      </c>
      <c r="C136" s="66" t="s">
        <v>392</v>
      </c>
      <c r="D136" s="72" t="s">
        <v>193</v>
      </c>
      <c r="E136" s="67">
        <v>841</v>
      </c>
      <c r="F136" s="67" t="s">
        <v>165</v>
      </c>
      <c r="G136" s="68">
        <v>18782.099999999999</v>
      </c>
      <c r="H136" s="68">
        <v>15750</v>
      </c>
      <c r="I136" s="68">
        <v>18782.099999999999</v>
      </c>
      <c r="J136" s="69">
        <v>27601.9</v>
      </c>
      <c r="K136" s="69">
        <v>27601.9</v>
      </c>
      <c r="L136" s="69">
        <v>27601.9</v>
      </c>
    </row>
    <row r="137" spans="1:12" ht="123" customHeight="1" x14ac:dyDescent="0.2">
      <c r="A137" s="41" t="s">
        <v>335</v>
      </c>
      <c r="B137" s="70" t="s">
        <v>138</v>
      </c>
      <c r="C137" s="66" t="s">
        <v>393</v>
      </c>
      <c r="D137" s="81" t="s">
        <v>194</v>
      </c>
      <c r="E137" s="67">
        <v>841</v>
      </c>
      <c r="F137" s="67" t="s">
        <v>165</v>
      </c>
      <c r="G137" s="68">
        <f>19.5+2922.0653+389.03408</f>
        <v>3330.5993800000001</v>
      </c>
      <c r="H137" s="68">
        <f>13.5+2124.28022+389.03408</f>
        <v>2526.8143</v>
      </c>
      <c r="I137" s="68">
        <f>19.5+2922.0653+389.03408</f>
        <v>3330.5993800000001</v>
      </c>
      <c r="J137" s="69">
        <f>3329.3+1102.4</f>
        <v>4431.7000000000007</v>
      </c>
      <c r="K137" s="69">
        <f>3329.3+1107.5</f>
        <v>4436.8</v>
      </c>
      <c r="L137" s="69">
        <f>3329.3+1107.5</f>
        <v>4436.8</v>
      </c>
    </row>
    <row r="138" spans="1:12" ht="127.5" customHeight="1" x14ac:dyDescent="0.2">
      <c r="A138" s="41" t="s">
        <v>336</v>
      </c>
      <c r="B138" s="70" t="s">
        <v>138</v>
      </c>
      <c r="C138" s="66" t="s">
        <v>394</v>
      </c>
      <c r="D138" s="72" t="s">
        <v>195</v>
      </c>
      <c r="E138" s="67">
        <v>841</v>
      </c>
      <c r="F138" s="67" t="s">
        <v>165</v>
      </c>
      <c r="G138" s="68">
        <v>212.6</v>
      </c>
      <c r="H138" s="68">
        <v>130.72092000000001</v>
      </c>
      <c r="I138" s="68">
        <v>212.6</v>
      </c>
      <c r="J138" s="69">
        <v>295.39999999999998</v>
      </c>
      <c r="K138" s="69">
        <v>306.60000000000002</v>
      </c>
      <c r="L138" s="69">
        <v>318.89999999999998</v>
      </c>
    </row>
    <row r="139" spans="1:12" ht="124.5" customHeight="1" x14ac:dyDescent="0.2">
      <c r="A139" s="41" t="s">
        <v>337</v>
      </c>
      <c r="B139" s="70" t="s">
        <v>138</v>
      </c>
      <c r="C139" s="66" t="s">
        <v>387</v>
      </c>
      <c r="D139" s="109" t="s">
        <v>196</v>
      </c>
      <c r="E139" s="67">
        <v>841</v>
      </c>
      <c r="F139" s="67" t="s">
        <v>165</v>
      </c>
      <c r="G139" s="68">
        <v>189</v>
      </c>
      <c r="H139" s="68">
        <v>10</v>
      </c>
      <c r="I139" s="68">
        <v>189</v>
      </c>
      <c r="J139" s="69">
        <v>189</v>
      </c>
      <c r="K139" s="69">
        <v>189</v>
      </c>
      <c r="L139" s="69">
        <v>189</v>
      </c>
    </row>
    <row r="140" spans="1:12" s="9" customFormat="1" ht="38.25" customHeight="1" x14ac:dyDescent="0.2">
      <c r="A140" s="18"/>
      <c r="B140" s="18"/>
      <c r="C140" s="6" t="s">
        <v>395</v>
      </c>
      <c r="D140" s="26" t="s">
        <v>33</v>
      </c>
      <c r="E140" s="24"/>
      <c r="F140" s="24"/>
      <c r="G140" s="25">
        <f>SUM(G141:G161)</f>
        <v>25039.315460000002</v>
      </c>
      <c r="H140" s="25">
        <f t="shared" ref="H140:L140" si="17">SUM(H141:H161)</f>
        <v>16264.017460000001</v>
      </c>
      <c r="I140" s="25">
        <f t="shared" si="17"/>
        <v>25039.266</v>
      </c>
      <c r="J140" s="25">
        <f t="shared" si="17"/>
        <v>6995</v>
      </c>
      <c r="K140" s="25">
        <f t="shared" si="17"/>
        <v>6995</v>
      </c>
      <c r="L140" s="25">
        <f t="shared" si="17"/>
        <v>6995</v>
      </c>
    </row>
    <row r="141" spans="1:12" ht="132" customHeight="1" x14ac:dyDescent="0.2">
      <c r="A141" s="41" t="s">
        <v>338</v>
      </c>
      <c r="B141" s="70" t="s">
        <v>138</v>
      </c>
      <c r="C141" s="66" t="s">
        <v>396</v>
      </c>
      <c r="D141" s="72" t="s">
        <v>197</v>
      </c>
      <c r="E141" s="82" t="s">
        <v>198</v>
      </c>
      <c r="F141" s="83" t="s">
        <v>199</v>
      </c>
      <c r="G141" s="84">
        <v>1614.4</v>
      </c>
      <c r="H141" s="84">
        <v>1345.3</v>
      </c>
      <c r="I141" s="84">
        <v>1614.4</v>
      </c>
      <c r="J141" s="69">
        <v>1614.4</v>
      </c>
      <c r="K141" s="69">
        <v>1614.4</v>
      </c>
      <c r="L141" s="69">
        <v>1614.4</v>
      </c>
    </row>
    <row r="142" spans="1:12" ht="144" customHeight="1" x14ac:dyDescent="0.2">
      <c r="A142" s="41" t="s">
        <v>339</v>
      </c>
      <c r="B142" s="70" t="s">
        <v>138</v>
      </c>
      <c r="C142" s="66" t="s">
        <v>396</v>
      </c>
      <c r="D142" s="72" t="s">
        <v>197</v>
      </c>
      <c r="E142" s="82" t="s">
        <v>200</v>
      </c>
      <c r="F142" s="85" t="s">
        <v>201</v>
      </c>
      <c r="G142" s="84">
        <v>692.2</v>
      </c>
      <c r="H142" s="84">
        <v>576.79999999999995</v>
      </c>
      <c r="I142" s="84">
        <v>692.2</v>
      </c>
      <c r="J142" s="69">
        <v>692.2</v>
      </c>
      <c r="K142" s="69">
        <v>692.2</v>
      </c>
      <c r="L142" s="69">
        <v>692.2</v>
      </c>
    </row>
    <row r="143" spans="1:12" ht="132" customHeight="1" x14ac:dyDescent="0.2">
      <c r="A143" s="41" t="s">
        <v>340</v>
      </c>
      <c r="B143" s="70" t="s">
        <v>138</v>
      </c>
      <c r="C143" s="66" t="s">
        <v>396</v>
      </c>
      <c r="D143" s="72" t="s">
        <v>197</v>
      </c>
      <c r="E143" s="82" t="s">
        <v>202</v>
      </c>
      <c r="F143" s="85" t="s">
        <v>203</v>
      </c>
      <c r="G143" s="84">
        <v>438.8</v>
      </c>
      <c r="H143" s="84">
        <v>365.7</v>
      </c>
      <c r="I143" s="84">
        <v>438.8</v>
      </c>
      <c r="J143" s="69">
        <v>438.8</v>
      </c>
      <c r="K143" s="69">
        <v>438.8</v>
      </c>
      <c r="L143" s="69">
        <v>438.8</v>
      </c>
    </row>
    <row r="144" spans="1:12" ht="138" customHeight="1" x14ac:dyDescent="0.2">
      <c r="A144" s="41" t="s">
        <v>341</v>
      </c>
      <c r="B144" s="70" t="s">
        <v>138</v>
      </c>
      <c r="C144" s="66" t="s">
        <v>396</v>
      </c>
      <c r="D144" s="72" t="s">
        <v>197</v>
      </c>
      <c r="E144" s="82" t="s">
        <v>204</v>
      </c>
      <c r="F144" s="85" t="s">
        <v>205</v>
      </c>
      <c r="G144" s="84">
        <v>398.6</v>
      </c>
      <c r="H144" s="84">
        <v>332.2</v>
      </c>
      <c r="I144" s="84">
        <v>398.6</v>
      </c>
      <c r="J144" s="84">
        <v>398.6</v>
      </c>
      <c r="K144" s="84">
        <v>398.6</v>
      </c>
      <c r="L144" s="84">
        <v>398.6</v>
      </c>
    </row>
    <row r="145" spans="1:12" ht="162.75" customHeight="1" x14ac:dyDescent="0.2">
      <c r="A145" s="41" t="s">
        <v>342</v>
      </c>
      <c r="B145" s="70" t="s">
        <v>138</v>
      </c>
      <c r="C145" s="66" t="s">
        <v>396</v>
      </c>
      <c r="D145" s="72" t="s">
        <v>197</v>
      </c>
      <c r="E145" s="82" t="s">
        <v>206</v>
      </c>
      <c r="F145" s="86" t="s">
        <v>207</v>
      </c>
      <c r="G145" s="84">
        <v>383.7</v>
      </c>
      <c r="H145" s="84">
        <v>319.75</v>
      </c>
      <c r="I145" s="84">
        <v>383.7</v>
      </c>
      <c r="J145" s="69">
        <v>383.7</v>
      </c>
      <c r="K145" s="69">
        <v>383.7</v>
      </c>
      <c r="L145" s="69">
        <v>383.7</v>
      </c>
    </row>
    <row r="146" spans="1:12" ht="136.5" customHeight="1" x14ac:dyDescent="0.2">
      <c r="A146" s="41" t="s">
        <v>343</v>
      </c>
      <c r="B146" s="70" t="s">
        <v>138</v>
      </c>
      <c r="C146" s="66" t="s">
        <v>396</v>
      </c>
      <c r="D146" s="72" t="s">
        <v>197</v>
      </c>
      <c r="E146" s="82" t="s">
        <v>208</v>
      </c>
      <c r="F146" s="85" t="s">
        <v>209</v>
      </c>
      <c r="G146" s="84">
        <v>364.6</v>
      </c>
      <c r="H146" s="84">
        <v>303.8</v>
      </c>
      <c r="I146" s="84">
        <v>364.6</v>
      </c>
      <c r="J146" s="69">
        <v>364.6</v>
      </c>
      <c r="K146" s="69">
        <v>364.6</v>
      </c>
      <c r="L146" s="69">
        <v>364.6</v>
      </c>
    </row>
    <row r="147" spans="1:12" ht="137.25" customHeight="1" x14ac:dyDescent="0.2">
      <c r="A147" s="41" t="s">
        <v>344</v>
      </c>
      <c r="B147" s="70" t="s">
        <v>138</v>
      </c>
      <c r="C147" s="66" t="s">
        <v>396</v>
      </c>
      <c r="D147" s="72" t="s">
        <v>197</v>
      </c>
      <c r="E147" s="82" t="s">
        <v>210</v>
      </c>
      <c r="F147" s="87" t="s">
        <v>211</v>
      </c>
      <c r="G147" s="84">
        <v>398.6</v>
      </c>
      <c r="H147" s="84">
        <v>332.2</v>
      </c>
      <c r="I147" s="84">
        <v>398.6</v>
      </c>
      <c r="J147" s="69">
        <v>398.6</v>
      </c>
      <c r="K147" s="69">
        <v>398.6</v>
      </c>
      <c r="L147" s="69">
        <v>398.6</v>
      </c>
    </row>
    <row r="148" spans="1:12" ht="137.25" hidden="1" customHeight="1" x14ac:dyDescent="0.2">
      <c r="A148" s="41" t="s">
        <v>345</v>
      </c>
      <c r="B148" s="70" t="s">
        <v>138</v>
      </c>
      <c r="C148" s="66" t="s">
        <v>397</v>
      </c>
      <c r="D148" s="88" t="s">
        <v>213</v>
      </c>
      <c r="E148" s="82" t="s">
        <v>212</v>
      </c>
      <c r="F148" s="67" t="s">
        <v>168</v>
      </c>
      <c r="G148" s="84"/>
      <c r="H148" s="84"/>
      <c r="I148" s="84"/>
      <c r="J148" s="69"/>
      <c r="K148" s="69"/>
      <c r="L148" s="69"/>
    </row>
    <row r="149" spans="1:12" ht="137.25" customHeight="1" x14ac:dyDescent="0.2">
      <c r="A149" s="41" t="s">
        <v>345</v>
      </c>
      <c r="B149" s="70" t="s">
        <v>138</v>
      </c>
      <c r="C149" s="66" t="s">
        <v>397</v>
      </c>
      <c r="D149" s="72" t="s">
        <v>214</v>
      </c>
      <c r="E149" s="82" t="s">
        <v>215</v>
      </c>
      <c r="F149" s="67" t="s">
        <v>137</v>
      </c>
      <c r="G149" s="84">
        <v>593.95399999999995</v>
      </c>
      <c r="H149" s="84">
        <v>593.95399999999995</v>
      </c>
      <c r="I149" s="84">
        <v>593.95399999999995</v>
      </c>
      <c r="J149" s="69">
        <v>0</v>
      </c>
      <c r="K149" s="69">
        <v>0</v>
      </c>
      <c r="L149" s="69">
        <v>0</v>
      </c>
    </row>
    <row r="150" spans="1:12" ht="357.75" customHeight="1" x14ac:dyDescent="0.2">
      <c r="A150" s="41" t="s">
        <v>346</v>
      </c>
      <c r="B150" s="70" t="s">
        <v>138</v>
      </c>
      <c r="C150" s="66" t="s">
        <v>397</v>
      </c>
      <c r="D150" s="73" t="s">
        <v>216</v>
      </c>
      <c r="E150" s="82" t="s">
        <v>217</v>
      </c>
      <c r="F150" s="67" t="s">
        <v>176</v>
      </c>
      <c r="G150" s="84">
        <v>100</v>
      </c>
      <c r="H150" s="84">
        <v>100</v>
      </c>
      <c r="I150" s="84">
        <v>100</v>
      </c>
      <c r="J150" s="69">
        <v>100</v>
      </c>
      <c r="K150" s="69">
        <v>100</v>
      </c>
      <c r="L150" s="69">
        <v>100</v>
      </c>
    </row>
    <row r="151" spans="1:12" ht="159" customHeight="1" x14ac:dyDescent="0.2">
      <c r="A151" s="41" t="s">
        <v>347</v>
      </c>
      <c r="B151" s="70" t="s">
        <v>138</v>
      </c>
      <c r="C151" s="66" t="s">
        <v>397</v>
      </c>
      <c r="D151" s="71" t="s">
        <v>417</v>
      </c>
      <c r="E151" s="82" t="s">
        <v>418</v>
      </c>
      <c r="F151" s="67" t="s">
        <v>144</v>
      </c>
      <c r="G151" s="84">
        <v>3305.212</v>
      </c>
      <c r="H151" s="84">
        <v>3305.212</v>
      </c>
      <c r="I151" s="84">
        <v>3305.212</v>
      </c>
      <c r="J151" s="69">
        <v>0</v>
      </c>
      <c r="K151" s="69">
        <v>0</v>
      </c>
      <c r="L151" s="69">
        <v>0</v>
      </c>
    </row>
    <row r="152" spans="1:12" ht="126" customHeight="1" x14ac:dyDescent="0.2">
      <c r="A152" s="41" t="s">
        <v>348</v>
      </c>
      <c r="B152" s="70" t="s">
        <v>138</v>
      </c>
      <c r="C152" s="66" t="s">
        <v>397</v>
      </c>
      <c r="D152" s="72" t="s">
        <v>219</v>
      </c>
      <c r="E152" s="82" t="s">
        <v>218</v>
      </c>
      <c r="F152" s="67" t="s">
        <v>152</v>
      </c>
      <c r="G152" s="84">
        <v>719</v>
      </c>
      <c r="H152" s="84">
        <v>333.31200000000001</v>
      </c>
      <c r="I152" s="84">
        <v>719</v>
      </c>
      <c r="J152" s="69">
        <v>641</v>
      </c>
      <c r="K152" s="69">
        <v>641</v>
      </c>
      <c r="L152" s="69">
        <v>641</v>
      </c>
    </row>
    <row r="153" spans="1:12" ht="137.25" customHeight="1" x14ac:dyDescent="0.2">
      <c r="A153" s="41" t="s">
        <v>349</v>
      </c>
      <c r="B153" s="70" t="s">
        <v>138</v>
      </c>
      <c r="C153" s="66" t="s">
        <v>397</v>
      </c>
      <c r="D153" s="72" t="s">
        <v>220</v>
      </c>
      <c r="E153" s="82" t="s">
        <v>218</v>
      </c>
      <c r="F153" s="67" t="s">
        <v>152</v>
      </c>
      <c r="G153" s="84">
        <v>989.7</v>
      </c>
      <c r="H153" s="84">
        <v>765.2</v>
      </c>
      <c r="I153" s="84">
        <v>989.7</v>
      </c>
      <c r="J153" s="69">
        <v>1963.1</v>
      </c>
      <c r="K153" s="69">
        <v>1963.1</v>
      </c>
      <c r="L153" s="69">
        <v>1963.1</v>
      </c>
    </row>
    <row r="154" spans="1:12" ht="122.25" hidden="1" customHeight="1" x14ac:dyDescent="0.2">
      <c r="A154" s="41" t="s">
        <v>350</v>
      </c>
      <c r="B154" s="70" t="s">
        <v>138</v>
      </c>
      <c r="C154" s="66" t="s">
        <v>397</v>
      </c>
      <c r="D154" s="81" t="s">
        <v>221</v>
      </c>
      <c r="E154" s="82" t="s">
        <v>218</v>
      </c>
      <c r="F154" s="67" t="s">
        <v>152</v>
      </c>
      <c r="G154" s="84"/>
      <c r="H154" s="84"/>
      <c r="I154" s="84"/>
      <c r="J154" s="69"/>
      <c r="K154" s="69"/>
      <c r="L154" s="69"/>
    </row>
    <row r="155" spans="1:12" ht="136.5" customHeight="1" x14ac:dyDescent="0.2">
      <c r="A155" s="41" t="s">
        <v>350</v>
      </c>
      <c r="B155" s="70" t="s">
        <v>138</v>
      </c>
      <c r="C155" s="66" t="s">
        <v>397</v>
      </c>
      <c r="D155" s="89" t="s">
        <v>222</v>
      </c>
      <c r="E155" s="82" t="s">
        <v>218</v>
      </c>
      <c r="F155" s="67" t="s">
        <v>152</v>
      </c>
      <c r="G155" s="84">
        <v>8</v>
      </c>
      <c r="H155" s="84">
        <v>8</v>
      </c>
      <c r="I155" s="84">
        <v>8</v>
      </c>
      <c r="J155" s="69">
        <v>0</v>
      </c>
      <c r="K155" s="69">
        <v>0</v>
      </c>
      <c r="L155" s="69">
        <v>0</v>
      </c>
    </row>
    <row r="156" spans="1:12" ht="2.25" hidden="1" customHeight="1" x14ac:dyDescent="0.2">
      <c r="A156" s="41" t="s">
        <v>352</v>
      </c>
      <c r="B156" s="70" t="s">
        <v>138</v>
      </c>
      <c r="C156" s="66" t="s">
        <v>397</v>
      </c>
      <c r="D156" s="72" t="s">
        <v>223</v>
      </c>
      <c r="E156" s="82" t="s">
        <v>218</v>
      </c>
      <c r="F156" s="67" t="s">
        <v>152</v>
      </c>
      <c r="G156" s="84"/>
      <c r="H156" s="84"/>
      <c r="I156" s="84"/>
      <c r="J156" s="69"/>
      <c r="K156" s="69"/>
      <c r="L156" s="69"/>
    </row>
    <row r="157" spans="1:12" ht="160.5" customHeight="1" x14ac:dyDescent="0.2">
      <c r="A157" s="41" t="s">
        <v>351</v>
      </c>
      <c r="B157" s="70" t="s">
        <v>138</v>
      </c>
      <c r="C157" s="66" t="s">
        <v>397</v>
      </c>
      <c r="D157" s="73" t="s">
        <v>224</v>
      </c>
      <c r="E157" s="82" t="s">
        <v>218</v>
      </c>
      <c r="F157" s="67" t="s">
        <v>152</v>
      </c>
      <c r="G157" s="84">
        <v>411.3</v>
      </c>
      <c r="H157" s="84">
        <v>146.5</v>
      </c>
      <c r="I157" s="84">
        <v>411.3</v>
      </c>
      <c r="J157" s="69">
        <v>0</v>
      </c>
      <c r="K157" s="69">
        <v>0</v>
      </c>
      <c r="L157" s="69">
        <v>0</v>
      </c>
    </row>
    <row r="158" spans="1:12" ht="160.5" customHeight="1" x14ac:dyDescent="0.2">
      <c r="A158" s="41" t="s">
        <v>352</v>
      </c>
      <c r="B158" s="70" t="s">
        <v>138</v>
      </c>
      <c r="C158" s="66" t="s">
        <v>397</v>
      </c>
      <c r="D158" s="72" t="s">
        <v>225</v>
      </c>
      <c r="E158" s="82" t="s">
        <v>218</v>
      </c>
      <c r="F158" s="67" t="s">
        <v>152</v>
      </c>
      <c r="G158" s="84">
        <v>12106.4</v>
      </c>
      <c r="H158" s="84">
        <v>6067.2</v>
      </c>
      <c r="I158" s="84">
        <v>12106.4</v>
      </c>
      <c r="J158" s="69">
        <v>0</v>
      </c>
      <c r="K158" s="69">
        <v>0</v>
      </c>
      <c r="L158" s="69">
        <v>0</v>
      </c>
    </row>
    <row r="159" spans="1:12" ht="134.25" customHeight="1" x14ac:dyDescent="0.2">
      <c r="A159" s="41" t="s">
        <v>353</v>
      </c>
      <c r="B159" s="70" t="s">
        <v>138</v>
      </c>
      <c r="C159" s="66" t="s">
        <v>397</v>
      </c>
      <c r="D159" s="72" t="s">
        <v>226</v>
      </c>
      <c r="E159" s="82" t="s">
        <v>218</v>
      </c>
      <c r="F159" s="67" t="s">
        <v>152</v>
      </c>
      <c r="G159" s="84">
        <v>625</v>
      </c>
      <c r="H159" s="84">
        <v>521</v>
      </c>
      <c r="I159" s="84">
        <v>625</v>
      </c>
      <c r="J159" s="69">
        <v>0</v>
      </c>
      <c r="K159" s="69">
        <v>0</v>
      </c>
      <c r="L159" s="69">
        <v>0</v>
      </c>
    </row>
    <row r="160" spans="1:12" ht="124.5" customHeight="1" x14ac:dyDescent="0.2">
      <c r="A160" s="41" t="s">
        <v>354</v>
      </c>
      <c r="B160" s="70" t="s">
        <v>138</v>
      </c>
      <c r="C160" s="66" t="s">
        <v>397</v>
      </c>
      <c r="D160" s="72" t="s">
        <v>228</v>
      </c>
      <c r="E160" s="82" t="s">
        <v>227</v>
      </c>
      <c r="F160" s="67" t="s">
        <v>157</v>
      </c>
      <c r="G160" s="84">
        <v>80</v>
      </c>
      <c r="H160" s="84">
        <v>80</v>
      </c>
      <c r="I160" s="84">
        <v>80</v>
      </c>
      <c r="J160" s="69">
        <v>0</v>
      </c>
      <c r="K160" s="69">
        <v>0</v>
      </c>
      <c r="L160" s="69">
        <v>0</v>
      </c>
    </row>
    <row r="161" spans="1:12" ht="124.5" customHeight="1" x14ac:dyDescent="0.2">
      <c r="A161" s="41" t="s">
        <v>355</v>
      </c>
      <c r="B161" s="70" t="s">
        <v>138</v>
      </c>
      <c r="C161" s="66" t="s">
        <v>397</v>
      </c>
      <c r="D161" s="72" t="s">
        <v>230</v>
      </c>
      <c r="E161" s="82" t="s">
        <v>229</v>
      </c>
      <c r="F161" s="67" t="s">
        <v>165</v>
      </c>
      <c r="G161" s="84">
        <v>1809.8494599999999</v>
      </c>
      <c r="H161" s="84">
        <v>767.88945999999999</v>
      </c>
      <c r="I161" s="84">
        <v>1809.8</v>
      </c>
      <c r="J161" s="69">
        <v>0</v>
      </c>
      <c r="K161" s="69">
        <v>0</v>
      </c>
      <c r="L161" s="69">
        <v>0</v>
      </c>
    </row>
    <row r="162" spans="1:12" s="9" customFormat="1" ht="30.75" customHeight="1" x14ac:dyDescent="0.2">
      <c r="A162" s="18"/>
      <c r="B162" s="30"/>
      <c r="C162" s="6" t="s">
        <v>419</v>
      </c>
      <c r="D162" s="31" t="s">
        <v>420</v>
      </c>
      <c r="E162" s="32"/>
      <c r="F162" s="3"/>
      <c r="G162" s="25">
        <f>G163</f>
        <v>1000</v>
      </c>
      <c r="H162" s="25">
        <f t="shared" ref="H162:L162" si="18">H163</f>
        <v>1000</v>
      </c>
      <c r="I162" s="25">
        <f t="shared" si="18"/>
        <v>1000</v>
      </c>
      <c r="J162" s="25">
        <f t="shared" si="18"/>
        <v>0</v>
      </c>
      <c r="K162" s="25">
        <f t="shared" si="18"/>
        <v>0</v>
      </c>
      <c r="L162" s="25">
        <f t="shared" si="18"/>
        <v>0</v>
      </c>
    </row>
    <row r="163" spans="1:12" ht="124.5" customHeight="1" x14ac:dyDescent="0.2">
      <c r="A163" s="41" t="s">
        <v>443</v>
      </c>
      <c r="B163" s="70" t="s">
        <v>421</v>
      </c>
      <c r="C163" s="66" t="s">
        <v>422</v>
      </c>
      <c r="D163" s="90" t="s">
        <v>425</v>
      </c>
      <c r="E163" s="82" t="s">
        <v>423</v>
      </c>
      <c r="F163" s="67" t="s">
        <v>424</v>
      </c>
      <c r="G163" s="84">
        <v>1000</v>
      </c>
      <c r="H163" s="84">
        <v>1000</v>
      </c>
      <c r="I163" s="84">
        <v>1000</v>
      </c>
      <c r="J163" s="69">
        <v>0</v>
      </c>
      <c r="K163" s="69">
        <v>0</v>
      </c>
      <c r="L163" s="69">
        <v>0</v>
      </c>
    </row>
    <row r="164" spans="1:12" s="9" customFormat="1" ht="87" customHeight="1" x14ac:dyDescent="0.2">
      <c r="A164" s="18"/>
      <c r="B164" s="30"/>
      <c r="C164" s="6" t="s">
        <v>231</v>
      </c>
      <c r="D164" s="31" t="s">
        <v>232</v>
      </c>
      <c r="E164" s="32"/>
      <c r="F164" s="3"/>
      <c r="G164" s="25">
        <f>SUM(G165:G176)</f>
        <v>-5048.4400000000005</v>
      </c>
      <c r="H164" s="25">
        <f t="shared" ref="H164:L164" si="19">SUM(H165:H176)</f>
        <v>-5048.4400000000005</v>
      </c>
      <c r="I164" s="25">
        <f t="shared" si="19"/>
        <v>-5048.4400000000005</v>
      </c>
      <c r="J164" s="25">
        <f t="shared" si="19"/>
        <v>0</v>
      </c>
      <c r="K164" s="25">
        <f t="shared" si="19"/>
        <v>0</v>
      </c>
      <c r="L164" s="25">
        <f t="shared" si="19"/>
        <v>0</v>
      </c>
    </row>
    <row r="165" spans="1:12" ht="148.5" customHeight="1" x14ac:dyDescent="0.2">
      <c r="A165" s="41" t="s">
        <v>444</v>
      </c>
      <c r="B165" s="74" t="s">
        <v>233</v>
      </c>
      <c r="C165" s="66" t="s">
        <v>431</v>
      </c>
      <c r="D165" s="71" t="s">
        <v>432</v>
      </c>
      <c r="E165" s="82" t="s">
        <v>212</v>
      </c>
      <c r="F165" s="67" t="s">
        <v>168</v>
      </c>
      <c r="G165" s="84">
        <v>-1</v>
      </c>
      <c r="H165" s="84">
        <v>-1</v>
      </c>
      <c r="I165" s="84">
        <v>-1</v>
      </c>
      <c r="J165" s="69">
        <v>0</v>
      </c>
      <c r="K165" s="69">
        <v>0</v>
      </c>
      <c r="L165" s="69">
        <v>0</v>
      </c>
    </row>
    <row r="166" spans="1:12" ht="167.25" customHeight="1" x14ac:dyDescent="0.2">
      <c r="A166" s="41" t="s">
        <v>356</v>
      </c>
      <c r="B166" s="74" t="s">
        <v>233</v>
      </c>
      <c r="C166" s="66" t="s">
        <v>398</v>
      </c>
      <c r="D166" s="74" t="s">
        <v>437</v>
      </c>
      <c r="E166" s="82" t="s">
        <v>218</v>
      </c>
      <c r="F166" s="67" t="s">
        <v>152</v>
      </c>
      <c r="G166" s="84">
        <v>-68.400000000000006</v>
      </c>
      <c r="H166" s="84">
        <v>-68.400000000000006</v>
      </c>
      <c r="I166" s="84">
        <v>-68.400000000000006</v>
      </c>
      <c r="J166" s="69">
        <v>0</v>
      </c>
      <c r="K166" s="69">
        <v>0</v>
      </c>
      <c r="L166" s="69"/>
    </row>
    <row r="167" spans="1:12" ht="138.75" customHeight="1" x14ac:dyDescent="0.2">
      <c r="A167" s="41" t="s">
        <v>445</v>
      </c>
      <c r="B167" s="74" t="s">
        <v>233</v>
      </c>
      <c r="C167" s="66" t="s">
        <v>398</v>
      </c>
      <c r="D167" s="91" t="s">
        <v>438</v>
      </c>
      <c r="E167" s="82" t="s">
        <v>218</v>
      </c>
      <c r="F167" s="67" t="s">
        <v>152</v>
      </c>
      <c r="G167" s="84">
        <v>-13.4</v>
      </c>
      <c r="H167" s="84">
        <v>-13.4</v>
      </c>
      <c r="I167" s="84">
        <v>-13.4</v>
      </c>
      <c r="J167" s="69">
        <v>0</v>
      </c>
      <c r="K167" s="69">
        <v>0</v>
      </c>
      <c r="L167" s="69">
        <v>0</v>
      </c>
    </row>
    <row r="168" spans="1:12" ht="153" customHeight="1" x14ac:dyDescent="0.2">
      <c r="A168" s="41" t="s">
        <v>446</v>
      </c>
      <c r="B168" s="74" t="s">
        <v>233</v>
      </c>
      <c r="C168" s="66" t="s">
        <v>398</v>
      </c>
      <c r="D168" s="91" t="s">
        <v>439</v>
      </c>
      <c r="E168" s="82" t="s">
        <v>218</v>
      </c>
      <c r="F168" s="67" t="s">
        <v>152</v>
      </c>
      <c r="G168" s="84">
        <v>-68.599999999999994</v>
      </c>
      <c r="H168" s="84">
        <v>-68.599999999999994</v>
      </c>
      <c r="I168" s="84">
        <v>-68.599999999999994</v>
      </c>
      <c r="J168" s="69">
        <v>0</v>
      </c>
      <c r="K168" s="69">
        <v>0</v>
      </c>
      <c r="L168" s="69">
        <v>0</v>
      </c>
    </row>
    <row r="169" spans="1:12" ht="142.5" customHeight="1" x14ac:dyDescent="0.2">
      <c r="A169" s="41" t="s">
        <v>447</v>
      </c>
      <c r="B169" s="74" t="s">
        <v>233</v>
      </c>
      <c r="C169" s="66" t="s">
        <v>398</v>
      </c>
      <c r="D169" s="92" t="s">
        <v>440</v>
      </c>
      <c r="E169" s="82" t="s">
        <v>218</v>
      </c>
      <c r="F169" s="67" t="s">
        <v>152</v>
      </c>
      <c r="G169" s="93">
        <v>-0.04</v>
      </c>
      <c r="H169" s="93">
        <v>-0.04</v>
      </c>
      <c r="I169" s="93">
        <v>-0.04</v>
      </c>
      <c r="J169" s="69">
        <v>0</v>
      </c>
      <c r="K169" s="69">
        <v>0</v>
      </c>
      <c r="L169" s="69">
        <v>0</v>
      </c>
    </row>
    <row r="170" spans="1:12" ht="159.75" customHeight="1" x14ac:dyDescent="0.2">
      <c r="A170" s="41" t="s">
        <v>357</v>
      </c>
      <c r="B170" s="74" t="s">
        <v>233</v>
      </c>
      <c r="C170" s="66" t="s">
        <v>426</v>
      </c>
      <c r="D170" s="74" t="s">
        <v>427</v>
      </c>
      <c r="E170" s="82" t="s">
        <v>227</v>
      </c>
      <c r="F170" s="67" t="s">
        <v>441</v>
      </c>
      <c r="G170" s="84">
        <v>-211.7</v>
      </c>
      <c r="H170" s="84">
        <v>-211.7</v>
      </c>
      <c r="I170" s="84">
        <v>-211.7</v>
      </c>
      <c r="J170" s="69">
        <v>0</v>
      </c>
      <c r="K170" s="69">
        <v>0</v>
      </c>
      <c r="L170" s="69">
        <v>0</v>
      </c>
    </row>
    <row r="171" spans="1:12" ht="159.75" customHeight="1" x14ac:dyDescent="0.2">
      <c r="A171" s="41" t="s">
        <v>358</v>
      </c>
      <c r="B171" s="74" t="s">
        <v>233</v>
      </c>
      <c r="C171" s="66" t="s">
        <v>426</v>
      </c>
      <c r="D171" s="74" t="s">
        <v>427</v>
      </c>
      <c r="E171" s="82" t="s">
        <v>227</v>
      </c>
      <c r="F171" s="67" t="s">
        <v>441</v>
      </c>
      <c r="G171" s="84">
        <v>-241.9</v>
      </c>
      <c r="H171" s="84">
        <v>-241.9</v>
      </c>
      <c r="I171" s="84">
        <v>-241.9</v>
      </c>
      <c r="J171" s="69">
        <v>0</v>
      </c>
      <c r="K171" s="69">
        <v>0</v>
      </c>
      <c r="L171" s="69">
        <v>0</v>
      </c>
    </row>
    <row r="172" spans="1:12" ht="177.75" customHeight="1" x14ac:dyDescent="0.2">
      <c r="A172" s="41" t="s">
        <v>359</v>
      </c>
      <c r="B172" s="74" t="s">
        <v>233</v>
      </c>
      <c r="C172" s="66" t="s">
        <v>398</v>
      </c>
      <c r="D172" s="74" t="s">
        <v>434</v>
      </c>
      <c r="E172" s="82" t="s">
        <v>227</v>
      </c>
      <c r="F172" s="67" t="s">
        <v>441</v>
      </c>
      <c r="G172" s="84">
        <v>-128</v>
      </c>
      <c r="H172" s="84">
        <v>-128</v>
      </c>
      <c r="I172" s="84">
        <v>-128</v>
      </c>
      <c r="J172" s="69">
        <v>0</v>
      </c>
      <c r="K172" s="69">
        <v>0</v>
      </c>
      <c r="L172" s="69">
        <v>0</v>
      </c>
    </row>
    <row r="173" spans="1:12" ht="151.5" customHeight="1" x14ac:dyDescent="0.2">
      <c r="A173" s="41" t="s">
        <v>360</v>
      </c>
      <c r="B173" s="74" t="s">
        <v>233</v>
      </c>
      <c r="C173" s="66" t="s">
        <v>398</v>
      </c>
      <c r="D173" s="74" t="s">
        <v>435</v>
      </c>
      <c r="E173" s="82" t="s">
        <v>227</v>
      </c>
      <c r="F173" s="67" t="s">
        <v>441</v>
      </c>
      <c r="G173" s="84">
        <v>-2.7</v>
      </c>
      <c r="H173" s="84">
        <v>-2.7</v>
      </c>
      <c r="I173" s="84">
        <v>-2.7</v>
      </c>
      <c r="J173" s="69">
        <v>0</v>
      </c>
      <c r="K173" s="69">
        <v>0</v>
      </c>
      <c r="L173" s="69">
        <v>0</v>
      </c>
    </row>
    <row r="174" spans="1:12" ht="390" customHeight="1" x14ac:dyDescent="0.2">
      <c r="A174" s="41" t="s">
        <v>361</v>
      </c>
      <c r="B174" s="74" t="s">
        <v>233</v>
      </c>
      <c r="C174" s="66" t="s">
        <v>430</v>
      </c>
      <c r="D174" s="80" t="s">
        <v>429</v>
      </c>
      <c r="E174" s="82" t="s">
        <v>428</v>
      </c>
      <c r="F174" s="67" t="s">
        <v>140</v>
      </c>
      <c r="G174" s="84">
        <v>-4098.6000000000004</v>
      </c>
      <c r="H174" s="84">
        <v>-4098.6000000000004</v>
      </c>
      <c r="I174" s="84">
        <v>-4098.6000000000004</v>
      </c>
      <c r="J174" s="69">
        <v>0</v>
      </c>
      <c r="K174" s="69">
        <v>0</v>
      </c>
      <c r="L174" s="69">
        <v>0</v>
      </c>
    </row>
    <row r="175" spans="1:12" ht="236.25" customHeight="1" x14ac:dyDescent="0.2">
      <c r="A175" s="41" t="s">
        <v>448</v>
      </c>
      <c r="B175" s="74" t="s">
        <v>233</v>
      </c>
      <c r="C175" s="66" t="s">
        <v>398</v>
      </c>
      <c r="D175" s="80" t="s">
        <v>436</v>
      </c>
      <c r="E175" s="67">
        <v>827</v>
      </c>
      <c r="F175" s="67" t="s">
        <v>186</v>
      </c>
      <c r="G175" s="84">
        <v>-23</v>
      </c>
      <c r="H175" s="84">
        <v>-23</v>
      </c>
      <c r="I175" s="84">
        <v>-23</v>
      </c>
      <c r="J175" s="69">
        <v>0</v>
      </c>
      <c r="K175" s="69">
        <v>0</v>
      </c>
      <c r="L175" s="69">
        <v>0</v>
      </c>
    </row>
    <row r="176" spans="1:12" ht="150.75" customHeight="1" x14ac:dyDescent="0.2">
      <c r="A176" s="41" t="s">
        <v>362</v>
      </c>
      <c r="B176" s="74" t="s">
        <v>233</v>
      </c>
      <c r="C176" s="66" t="s">
        <v>398</v>
      </c>
      <c r="D176" s="92" t="s">
        <v>433</v>
      </c>
      <c r="E176" s="82" t="s">
        <v>229</v>
      </c>
      <c r="F176" s="67" t="s">
        <v>165</v>
      </c>
      <c r="G176" s="84">
        <v>-191.1</v>
      </c>
      <c r="H176" s="84">
        <v>-191.1</v>
      </c>
      <c r="I176" s="84">
        <v>-191.1</v>
      </c>
      <c r="J176" s="69">
        <v>0</v>
      </c>
      <c r="K176" s="69">
        <v>0</v>
      </c>
      <c r="L176" s="69">
        <v>0</v>
      </c>
    </row>
    <row r="177" spans="1:12" s="9" customFormat="1" ht="33" customHeight="1" x14ac:dyDescent="0.2">
      <c r="A177" s="18"/>
      <c r="B177" s="18"/>
      <c r="C177" s="27"/>
      <c r="D177" s="5" t="s">
        <v>34</v>
      </c>
      <c r="E177" s="2"/>
      <c r="F177" s="2"/>
      <c r="G177" s="8">
        <f t="shared" ref="G177:L177" si="20">G9+G66</f>
        <v>663554.90659000003</v>
      </c>
      <c r="H177" s="8">
        <f t="shared" si="20"/>
        <v>520917.90690000006</v>
      </c>
      <c r="I177" s="8">
        <f t="shared" si="20"/>
        <v>671006.85713000002</v>
      </c>
      <c r="J177" s="8">
        <f t="shared" si="20"/>
        <v>655152.23899999994</v>
      </c>
      <c r="K177" s="8">
        <f t="shared" si="20"/>
        <v>513909.39999999991</v>
      </c>
      <c r="L177" s="8">
        <f t="shared" si="20"/>
        <v>507944.6</v>
      </c>
    </row>
    <row r="178" spans="1:12" ht="44.25" customHeight="1" x14ac:dyDescent="0.2">
      <c r="C178" s="33"/>
      <c r="D178" s="33"/>
      <c r="E178" s="33"/>
      <c r="F178" s="33"/>
      <c r="G178" s="33"/>
      <c r="H178" s="33"/>
      <c r="I178" s="33"/>
      <c r="J178" s="33"/>
      <c r="K178" s="33"/>
      <c r="L178" s="33"/>
    </row>
    <row r="179" spans="1:12" ht="71.25" customHeight="1" x14ac:dyDescent="0.2"/>
    <row r="180" spans="1:12" ht="71.25" customHeight="1" x14ac:dyDescent="0.2"/>
    <row r="181" spans="1:12" ht="71.25" customHeight="1" x14ac:dyDescent="0.2"/>
    <row r="182" spans="1:12" ht="71.25" customHeight="1" x14ac:dyDescent="0.2"/>
    <row r="183" spans="1:12" ht="71.25" customHeight="1" x14ac:dyDescent="0.2"/>
    <row r="184" spans="1:12" ht="71.25" customHeight="1" x14ac:dyDescent="0.2"/>
  </sheetData>
  <mergeCells count="13">
    <mergeCell ref="G2:L2"/>
    <mergeCell ref="J6:J7"/>
    <mergeCell ref="K6:K7"/>
    <mergeCell ref="L6:L7"/>
    <mergeCell ref="C6:D6"/>
    <mergeCell ref="I6:I7"/>
    <mergeCell ref="K5:L5"/>
    <mergeCell ref="A3:L3"/>
    <mergeCell ref="A6:A7"/>
    <mergeCell ref="B6:B7"/>
    <mergeCell ref="E6:F6"/>
    <mergeCell ref="G6:G7"/>
    <mergeCell ref="H6:H7"/>
  </mergeCells>
  <pageMargins left="0" right="0" top="0" bottom="0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User-FO</dc:creator>
  <cp:lastModifiedBy>User-FO</cp:lastModifiedBy>
  <cp:lastPrinted>2019-02-15T03:08:49Z</cp:lastPrinted>
  <dcterms:created xsi:type="dcterms:W3CDTF">2016-11-11T05:12:09Z</dcterms:created>
  <dcterms:modified xsi:type="dcterms:W3CDTF">2019-02-15T03:11:11Z</dcterms:modified>
</cp:coreProperties>
</file>