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0425" windowHeight="10755" tabRatio="949" activeTab="0"/>
  </bookViews>
  <sheets>
    <sheet name="01 02 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<sst xmlns="http://schemas.openxmlformats.org/spreadsheetml/2006/main" count="105" uniqueCount="73">
  <si>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</si>
  <si>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</si>
  <si>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</si>
  <si>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</si>
  <si>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</si>
  <si>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</si>
  <si>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</si>
  <si>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</si>
  <si>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</si>
  <si>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</si>
  <si>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</si>
  <si>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</si>
  <si>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</si>
  <si>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</si>
  <si>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</si>
  <si>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</si>
  <si>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</si>
  <si>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</si>
  <si>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</si>
  <si>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</si>
  <si>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</si>
  <si>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</si>
  <si>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</si>
  <si>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</si>
  <si>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</si>
  <si>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</si>
  <si>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</si>
  <si>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</si>
  <si>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</si>
  <si>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</si>
  <si>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</si>
  <si>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</si>
  <si>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</si>
  <si>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</si>
  <si>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</si>
  <si>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</si>
  <si>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</si>
  <si>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</si>
  <si>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</si>
  <si>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</si>
  <si>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</si>
  <si>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</si>
  <si>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</si>
  <si>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</si>
  <si>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</si>
  <si>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</si>
  <si>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</si>
  <si>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</si>
  <si>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</si>
  <si>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</si>
  <si>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</si>
  <si>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</si>
  <si>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</si>
  <si>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</si>
  <si>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</si>
  <si>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</si>
  <si>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</si>
  <si>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</si>
  <si>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</si>
  <si>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</si>
  <si>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</si>
  <si>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</si>
  <si>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тел. 8 38 251 2 13 90</t>
  </si>
  <si>
    <t>Налог, взимаемый в связи с применением патентной системы налогообложения</t>
  </si>
  <si>
    <t>Исп.Ю.А.Торопченова</t>
  </si>
  <si>
    <t>Удельный вес,  %</t>
  </si>
  <si>
    <t>Удельный вес,   %</t>
  </si>
  <si>
    <t>Оперативные данные по исполнению бюджета МО Кривошеинский район                                             на 01.02.2023г.</t>
  </si>
  <si>
    <t>2023 год</t>
  </si>
  <si>
    <t>Утверждено по бюджету на 2023 год</t>
  </si>
  <si>
    <t>Исполнено                                                                          на 01 февраля 2023 года</t>
  </si>
  <si>
    <t>По оперативным данным  за 1 месяц 2023 года исполнение по доходной части консолидированного бюджета МО Кривошеинского района  по налоговым и неналоговым доходам составило 6 834  тыс. рублей, в т.ч. муниципальный район 5 037  тыс.руб., сельские поселения 1 798 тыс.руб.</t>
  </si>
  <si>
    <t>По состоянию на 01.02.2023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</si>
</sst>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"/>
    <numFmt numFmtId="192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90" fontId="1" fillId="0" borderId="10" xfId="0" applyNumberFormat="1" applyFont="1" applyBorder="1" applyAlignment="1">
      <alignment vertical="top" wrapText="1"/>
    </xf>
    <xf numFmtId="190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90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90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90" fontId="2" fillId="13" borderId="10" xfId="0" applyNumberFormat="1" applyFont="1" applyFill="1" applyBorder="1" applyAlignment="1">
      <alignment vertical="top" wrapText="1"/>
    </xf>
    <xf numFmtId="190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90" fontId="1" fillId="0" borderId="10" xfId="0" applyNumberFormat="1" applyFont="1" applyFill="1" applyBorder="1" applyAlignment="1">
      <alignment vertical="top" wrapText="1"/>
    </xf>
    <xf numFmtId="190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90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92" fontId="5" fillId="0" borderId="11" xfId="0" applyNumberFormat="1" applyFont="1" applyBorder="1" applyAlignment="1">
      <alignment/>
    </xf>
    <xf numFmtId="192" fontId="5" fillId="0" borderId="11" xfId="0" applyNumberFormat="1" applyFont="1" applyBorder="1" applyAlignment="1">
      <alignment vertical="top"/>
    </xf>
    <xf numFmtId="192" fontId="4" fillId="33" borderId="16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41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125" style="15" customWidth="1"/>
    <col min="9" max="16384" width="9.125" style="15" customWidth="1"/>
  </cols>
  <sheetData>
    <row r="1" spans="1:8" ht="41.25" customHeight="1">
      <c r="A1" s="113" t="s">
        <v>67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71</v>
      </c>
      <c r="B2" s="114"/>
      <c r="C2" s="114"/>
      <c r="D2" s="114"/>
      <c r="E2" s="114"/>
      <c r="F2" s="114"/>
      <c r="G2" s="114"/>
      <c r="H2" s="114"/>
      <c r="I2" s="16"/>
    </row>
    <row r="3" spans="1:8" ht="33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68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69</v>
      </c>
      <c r="C5" s="100"/>
      <c r="D5" s="6"/>
      <c r="E5" s="111" t="s">
        <v>70</v>
      </c>
      <c r="F5" s="111"/>
      <c r="G5" s="111"/>
      <c r="H5" s="112"/>
    </row>
    <row r="6" spans="1:8" ht="15" customHeight="1">
      <c r="A6" s="99"/>
      <c r="B6" s="100" t="s">
        <v>45</v>
      </c>
      <c r="C6" s="100"/>
      <c r="D6" s="100" t="s">
        <v>45</v>
      </c>
      <c r="E6" s="100"/>
      <c r="F6" s="100"/>
      <c r="G6" s="100" t="s">
        <v>46</v>
      </c>
      <c r="H6" s="101"/>
    </row>
    <row r="7" spans="1:8" ht="47.25" customHeight="1">
      <c r="A7" s="99"/>
      <c r="B7" s="6" t="s">
        <v>37</v>
      </c>
      <c r="C7" s="6" t="s">
        <v>44</v>
      </c>
      <c r="D7" s="6" t="s">
        <v>37</v>
      </c>
      <c r="E7" s="6" t="s">
        <v>37</v>
      </c>
      <c r="F7" s="6" t="s">
        <v>44</v>
      </c>
      <c r="G7" s="6" t="s">
        <v>37</v>
      </c>
      <c r="H7" s="8" t="s">
        <v>44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45">
        <v>708785</v>
      </c>
      <c r="C9" s="45">
        <v>87617</v>
      </c>
      <c r="D9" s="45"/>
      <c r="E9" s="47">
        <v>29527</v>
      </c>
      <c r="F9" s="47">
        <v>5037</v>
      </c>
      <c r="G9" s="29">
        <f>E9/B9*100</f>
        <v>4.1658612978547795</v>
      </c>
      <c r="H9" s="30">
        <f>F9/C9*100</f>
        <v>5.748884348927719</v>
      </c>
    </row>
    <row r="10" spans="1:8" ht="18" customHeight="1">
      <c r="A10" s="12" t="s">
        <v>3</v>
      </c>
      <c r="B10" s="45">
        <v>676208</v>
      </c>
      <c r="C10" s="45"/>
      <c r="D10" s="45"/>
      <c r="E10" s="47">
        <v>20096</v>
      </c>
      <c r="F10" s="46"/>
      <c r="G10" s="29">
        <f>E10/B10*100</f>
        <v>2.971866644582732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1" t="s">
        <v>2</v>
      </c>
      <c r="B13" s="45">
        <v>13974</v>
      </c>
      <c r="C13" s="45">
        <v>6166</v>
      </c>
      <c r="D13" s="45"/>
      <c r="E13" s="47">
        <v>-772</v>
      </c>
      <c r="F13" s="47">
        <v>476</v>
      </c>
      <c r="G13" s="49">
        <f>E13/B13*100</f>
        <v>-5.524545584657221</v>
      </c>
      <c r="H13" s="50">
        <f>F13/C13*100</f>
        <v>7.719753486863444</v>
      </c>
    </row>
    <row r="14" spans="1:8" ht="15.75">
      <c r="A14" s="51" t="s">
        <v>3</v>
      </c>
      <c r="B14" s="45">
        <v>15570</v>
      </c>
      <c r="C14" s="45"/>
      <c r="D14" s="45"/>
      <c r="E14" s="47">
        <v>337</v>
      </c>
      <c r="F14" s="46"/>
      <c r="G14" s="49">
        <f>E14/B14*100</f>
        <v>2.1644187540141298</v>
      </c>
      <c r="H14" s="50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1" t="s">
        <v>2</v>
      </c>
      <c r="B16" s="45">
        <v>8784</v>
      </c>
      <c r="C16" s="45">
        <v>1697</v>
      </c>
      <c r="D16" s="45"/>
      <c r="E16" s="47">
        <v>453</v>
      </c>
      <c r="F16" s="47">
        <v>47</v>
      </c>
      <c r="G16" s="49">
        <f>E16/B16*100</f>
        <v>5.157103825136613</v>
      </c>
      <c r="H16" s="50">
        <f>F16/C16*100</f>
        <v>2.769593400117855</v>
      </c>
    </row>
    <row r="17" spans="1:8" ht="15.75">
      <c r="A17" s="51" t="s">
        <v>3</v>
      </c>
      <c r="B17" s="45">
        <v>8784</v>
      </c>
      <c r="C17" s="45"/>
      <c r="D17" s="45"/>
      <c r="E17" s="47">
        <v>101</v>
      </c>
      <c r="F17" s="46"/>
      <c r="G17" s="49">
        <f>E17/B17*100</f>
        <v>1.1498178506375227</v>
      </c>
      <c r="H17" s="50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1" t="s">
        <v>2</v>
      </c>
      <c r="B19" s="45">
        <v>11375</v>
      </c>
      <c r="C19" s="45">
        <v>4052</v>
      </c>
      <c r="D19" s="45"/>
      <c r="E19" s="47">
        <v>725</v>
      </c>
      <c r="F19" s="47">
        <v>164</v>
      </c>
      <c r="G19" s="49">
        <f>E19/B19*100</f>
        <v>6.373626373626373</v>
      </c>
      <c r="H19" s="50">
        <f>F19/C19*100</f>
        <v>4.047384007897334</v>
      </c>
    </row>
    <row r="20" spans="1:8" ht="15.75">
      <c r="A20" s="51" t="s">
        <v>3</v>
      </c>
      <c r="B20" s="45">
        <v>11375</v>
      </c>
      <c r="C20" s="45"/>
      <c r="D20" s="45"/>
      <c r="E20" s="47">
        <v>475</v>
      </c>
      <c r="F20" s="46"/>
      <c r="G20" s="49">
        <f>E20/B20*100</f>
        <v>4.175824175824175</v>
      </c>
      <c r="H20" s="50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1" t="s">
        <v>2</v>
      </c>
      <c r="B22" s="45">
        <v>43163</v>
      </c>
      <c r="C22" s="45">
        <v>18245</v>
      </c>
      <c r="D22" s="45"/>
      <c r="E22" s="47">
        <v>991</v>
      </c>
      <c r="F22" s="47">
        <v>681</v>
      </c>
      <c r="G22" s="49">
        <f>E22/B22*100</f>
        <v>2.2959479183559997</v>
      </c>
      <c r="H22" s="50">
        <f>F22/C22*100</f>
        <v>3.732529460126062</v>
      </c>
    </row>
    <row r="23" spans="1:8" ht="15.75">
      <c r="A23" s="51" t="s">
        <v>3</v>
      </c>
      <c r="B23" s="45">
        <v>43163</v>
      </c>
      <c r="C23" s="45"/>
      <c r="D23" s="45"/>
      <c r="E23" s="47">
        <v>353</v>
      </c>
      <c r="F23" s="46"/>
      <c r="G23" s="49">
        <f>E23/B23*100</f>
        <v>0.817830085953247</v>
      </c>
      <c r="H23" s="50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1" t="s">
        <v>2</v>
      </c>
      <c r="B25" s="45">
        <v>9738</v>
      </c>
      <c r="C25" s="45">
        <v>2530</v>
      </c>
      <c r="D25" s="45"/>
      <c r="E25" s="47">
        <v>469</v>
      </c>
      <c r="F25" s="47">
        <v>60</v>
      </c>
      <c r="G25" s="49">
        <f>E25/B25*100</f>
        <v>4.816184021359622</v>
      </c>
      <c r="H25" s="50">
        <f>F25/C25*100</f>
        <v>2.371541501976284</v>
      </c>
    </row>
    <row r="26" spans="1:8" ht="15.75">
      <c r="A26" s="51" t="s">
        <v>3</v>
      </c>
      <c r="B26" s="45">
        <v>9738</v>
      </c>
      <c r="C26" s="45"/>
      <c r="D26" s="45"/>
      <c r="E26" s="47">
        <v>159</v>
      </c>
      <c r="F26" s="46"/>
      <c r="G26" s="49">
        <f>E26/B26*100</f>
        <v>1.6327788046826865</v>
      </c>
      <c r="H26" s="50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1" t="s">
        <v>2</v>
      </c>
      <c r="B28" s="45">
        <v>6625</v>
      </c>
      <c r="C28" s="45">
        <v>1321</v>
      </c>
      <c r="D28" s="45"/>
      <c r="E28" s="47">
        <v>465</v>
      </c>
      <c r="F28" s="47">
        <v>33</v>
      </c>
      <c r="G28" s="49">
        <f>E28/B28*100</f>
        <v>7.018867924528302</v>
      </c>
      <c r="H28" s="50">
        <f>F28/C28*100</f>
        <v>2.498107494322483</v>
      </c>
    </row>
    <row r="29" spans="1:8" ht="15.75">
      <c r="A29" s="51" t="s">
        <v>3</v>
      </c>
      <c r="B29" s="45">
        <v>6625</v>
      </c>
      <c r="C29" s="45"/>
      <c r="D29" s="45"/>
      <c r="E29" s="47">
        <v>129</v>
      </c>
      <c r="F29" s="46"/>
      <c r="G29" s="49">
        <f>E29/B29*100</f>
        <v>1.9471698113207547</v>
      </c>
      <c r="H29" s="50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1" t="s">
        <v>2</v>
      </c>
      <c r="B31" s="45">
        <v>8916</v>
      </c>
      <c r="C31" s="45">
        <v>3113</v>
      </c>
      <c r="D31" s="45"/>
      <c r="E31" s="47">
        <v>773</v>
      </c>
      <c r="F31" s="47">
        <v>336</v>
      </c>
      <c r="G31" s="49">
        <f>E31/B31*100</f>
        <v>8.66980708838044</v>
      </c>
      <c r="H31" s="50">
        <f>F31/C31*100</f>
        <v>10.793446835849663</v>
      </c>
    </row>
    <row r="32" spans="1:8" ht="15.75">
      <c r="A32" s="51" t="s">
        <v>3</v>
      </c>
      <c r="B32" s="45">
        <v>8916</v>
      </c>
      <c r="C32" s="45"/>
      <c r="D32" s="45"/>
      <c r="E32" s="47">
        <v>689</v>
      </c>
      <c r="F32" s="46"/>
      <c r="G32" s="49">
        <f>E32/B32*100</f>
        <v>7.727680574248542</v>
      </c>
      <c r="H32" s="50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45">
        <f aca="true" t="shared" si="0" ref="B34:F35">B13+B16+B19+B22+B25+B28+B31</f>
        <v>102575</v>
      </c>
      <c r="C34" s="45">
        <f t="shared" si="0"/>
        <v>37124</v>
      </c>
      <c r="D34" s="45">
        <f t="shared" si="0"/>
        <v>0</v>
      </c>
      <c r="E34" s="45">
        <f t="shared" si="0"/>
        <v>3104</v>
      </c>
      <c r="F34" s="45">
        <f>F13+F16+F19+F22+F25+F28+F31</f>
        <v>1797</v>
      </c>
      <c r="G34" s="29">
        <f>E34/B34*100</f>
        <v>3.026078479161589</v>
      </c>
      <c r="H34" s="30">
        <f>F34/C34*100</f>
        <v>4.840534425169701</v>
      </c>
    </row>
    <row r="35" spans="1:8" ht="15.75">
      <c r="A35" s="12" t="s">
        <v>3</v>
      </c>
      <c r="B35" s="45">
        <f t="shared" si="0"/>
        <v>104171</v>
      </c>
      <c r="C35" s="45">
        <f t="shared" si="0"/>
        <v>0</v>
      </c>
      <c r="D35" s="45">
        <f t="shared" si="0"/>
        <v>0</v>
      </c>
      <c r="E35" s="45">
        <f t="shared" si="0"/>
        <v>2243</v>
      </c>
      <c r="F35" s="45">
        <f t="shared" si="0"/>
        <v>0</v>
      </c>
      <c r="G35" s="13">
        <f>E35/B35*100</f>
        <v>2.153190427278225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44">
        <f>C34+B9-4291+7360</f>
        <v>748978</v>
      </c>
      <c r="C37" s="44">
        <f>C9+C34</f>
        <v>124741</v>
      </c>
      <c r="D37" s="44">
        <f>D34+D9</f>
        <v>0</v>
      </c>
      <c r="E37" s="44">
        <f>F34+E9-357</f>
        <v>30967</v>
      </c>
      <c r="F37" s="44">
        <f>F34+F9</f>
        <v>6834</v>
      </c>
      <c r="G37" s="26">
        <f>E37/B37*100</f>
        <v>4.134567370470161</v>
      </c>
      <c r="H37" s="27">
        <f>F37/C37*100</f>
        <v>5.478551558829896</v>
      </c>
    </row>
    <row r="38" spans="1:8" ht="15.75">
      <c r="A38" s="25" t="s">
        <v>3</v>
      </c>
      <c r="B38" s="44">
        <v>706526</v>
      </c>
      <c r="C38" s="44"/>
      <c r="D38" s="44"/>
      <c r="E38" s="44">
        <v>18660</v>
      </c>
      <c r="F38" s="44">
        <f>F10+F35</f>
        <v>0</v>
      </c>
      <c r="G38" s="26">
        <f>E38/B38*100</f>
        <v>2.641091764492743</v>
      </c>
      <c r="H38" s="27"/>
    </row>
    <row r="39" spans="1:8" ht="33" customHeight="1" thickBot="1">
      <c r="A39" s="28" t="s">
        <v>14</v>
      </c>
      <c r="B39" s="48">
        <f>B37-B38</f>
        <v>42452</v>
      </c>
      <c r="C39" s="48"/>
      <c r="D39" s="48">
        <f>D37-D38</f>
        <v>0</v>
      </c>
      <c r="E39" s="48">
        <f>E37-E38</f>
        <v>12307</v>
      </c>
      <c r="F39" s="48"/>
      <c r="G39" s="108"/>
      <c r="H39" s="109"/>
    </row>
    <row r="40" spans="1:8" ht="21.75" customHeight="1">
      <c r="A40" s="96" t="s">
        <v>61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68</v>
      </c>
      <c r="F41" s="100"/>
      <c r="G41" s="100"/>
      <c r="H41" s="101"/>
    </row>
    <row r="42" spans="1:8" ht="37.5" customHeight="1">
      <c r="A42" s="99"/>
      <c r="B42" s="100"/>
      <c r="C42" s="100"/>
      <c r="D42" s="3"/>
      <c r="E42" s="1" t="s">
        <v>34</v>
      </c>
      <c r="F42" s="1" t="s">
        <v>66</v>
      </c>
      <c r="G42" s="1" t="s">
        <v>35</v>
      </c>
      <c r="H42" s="7" t="s">
        <v>43</v>
      </c>
    </row>
    <row r="43" spans="1:8" ht="31.5" customHeight="1">
      <c r="A43" s="89" t="s">
        <v>16</v>
      </c>
      <c r="B43" s="90"/>
      <c r="C43" s="90"/>
      <c r="D43" s="23"/>
      <c r="E43" s="38">
        <f>C37</f>
        <v>124741</v>
      </c>
      <c r="F43" s="38">
        <f>E43/E$57*100</f>
        <v>16.654828312714127</v>
      </c>
      <c r="G43" s="38">
        <f>F37</f>
        <v>6834</v>
      </c>
      <c r="H43" s="24">
        <f>G43/E43*100</f>
        <v>5.478551558829896</v>
      </c>
    </row>
    <row r="44" spans="1:8" ht="30" customHeight="1">
      <c r="A44" s="84" t="s">
        <v>33</v>
      </c>
      <c r="B44" s="85"/>
      <c r="C44" s="85"/>
      <c r="D44" s="17"/>
      <c r="E44" s="39">
        <v>92661</v>
      </c>
      <c r="F44" s="40">
        <f aca="true" t="shared" si="1" ref="F44:F55">E44/E$57*100</f>
        <v>12.371658446576534</v>
      </c>
      <c r="G44" s="41">
        <v>5720</v>
      </c>
      <c r="H44" s="18">
        <f aca="true" t="shared" si="2" ref="H44:H57">G44/E44*100</f>
        <v>6.173039358521924</v>
      </c>
    </row>
    <row r="45" spans="1:8" ht="21" customHeight="1">
      <c r="A45" s="86" t="s">
        <v>60</v>
      </c>
      <c r="B45" s="87"/>
      <c r="C45" s="88"/>
      <c r="D45" s="17"/>
      <c r="E45" s="39">
        <v>10181</v>
      </c>
      <c r="F45" s="40">
        <f t="shared" si="1"/>
        <v>1.3593189653100626</v>
      </c>
      <c r="G45" s="39">
        <v>414</v>
      </c>
      <c r="H45" s="18">
        <f t="shared" si="2"/>
        <v>4.066398192711914</v>
      </c>
    </row>
    <row r="46" spans="1:8" ht="20.25" customHeight="1">
      <c r="A46" s="84" t="s">
        <v>30</v>
      </c>
      <c r="B46" s="85"/>
      <c r="C46" s="85"/>
      <c r="D46" s="17"/>
      <c r="E46" s="39">
        <v>4</v>
      </c>
      <c r="F46" s="40">
        <f t="shared" si="1"/>
        <v>0.0005340610805657844</v>
      </c>
      <c r="G46" s="41">
        <v>0</v>
      </c>
      <c r="H46" s="18"/>
    </row>
    <row r="47" spans="1:8" ht="29.25" customHeight="1">
      <c r="A47" s="86" t="s">
        <v>58</v>
      </c>
      <c r="B47" s="87"/>
      <c r="C47" s="88"/>
      <c r="D47" s="17"/>
      <c r="E47" s="39">
        <v>3485</v>
      </c>
      <c r="F47" s="40">
        <f t="shared" si="1"/>
        <v>0.46530071644293963</v>
      </c>
      <c r="G47" s="41">
        <v>166</v>
      </c>
      <c r="H47" s="18">
        <f t="shared" si="2"/>
        <v>4.763271162123385</v>
      </c>
    </row>
    <row r="48" spans="1:8" ht="15.75" customHeight="1">
      <c r="A48" s="84" t="s">
        <v>17</v>
      </c>
      <c r="B48" s="85"/>
      <c r="C48" s="85"/>
      <c r="D48" s="17"/>
      <c r="E48" s="39">
        <v>0</v>
      </c>
      <c r="F48" s="40">
        <f t="shared" si="1"/>
        <v>0</v>
      </c>
      <c r="G48" s="41">
        <v>-48</v>
      </c>
      <c r="H48" s="18" t="e">
        <f t="shared" si="2"/>
        <v>#DIV/0!</v>
      </c>
    </row>
    <row r="49" spans="1:8" ht="30.75" customHeight="1">
      <c r="A49" s="86" t="s">
        <v>63</v>
      </c>
      <c r="B49" s="87"/>
      <c r="C49" s="88"/>
      <c r="D49" s="17"/>
      <c r="E49" s="39">
        <v>938</v>
      </c>
      <c r="F49" s="40">
        <f t="shared" si="1"/>
        <v>0.12523732339267643</v>
      </c>
      <c r="G49" s="41">
        <v>45</v>
      </c>
      <c r="H49" s="18">
        <f t="shared" si="2"/>
        <v>4.797441364605544</v>
      </c>
    </row>
    <row r="50" spans="1:8" ht="20.25" customHeight="1">
      <c r="A50" s="84" t="s">
        <v>18</v>
      </c>
      <c r="B50" s="85"/>
      <c r="C50" s="85"/>
      <c r="D50" s="17"/>
      <c r="E50" s="39">
        <v>2460</v>
      </c>
      <c r="F50" s="40">
        <f t="shared" si="1"/>
        <v>0.32844756454795737</v>
      </c>
      <c r="G50" s="41">
        <v>136</v>
      </c>
      <c r="H50" s="18">
        <f t="shared" si="2"/>
        <v>5.528455284552845</v>
      </c>
    </row>
    <row r="51" spans="1:8" ht="29.25" customHeight="1">
      <c r="A51" s="84" t="s">
        <v>42</v>
      </c>
      <c r="B51" s="85"/>
      <c r="C51" s="85"/>
      <c r="D51" s="17"/>
      <c r="E51" s="39">
        <v>0</v>
      </c>
      <c r="F51" s="40">
        <f t="shared" si="1"/>
        <v>0</v>
      </c>
      <c r="G51" s="41">
        <v>0</v>
      </c>
      <c r="H51" s="18" t="e">
        <f t="shared" si="2"/>
        <v>#DIV/0!</v>
      </c>
    </row>
    <row r="52" spans="1:8" ht="18" customHeight="1">
      <c r="A52" s="84" t="s">
        <v>19</v>
      </c>
      <c r="B52" s="85"/>
      <c r="C52" s="85"/>
      <c r="D52" s="17"/>
      <c r="E52" s="39">
        <v>3344</v>
      </c>
      <c r="F52" s="40">
        <f t="shared" si="1"/>
        <v>0.4464750633529957</v>
      </c>
      <c r="G52" s="41">
        <v>22</v>
      </c>
      <c r="H52" s="18">
        <f t="shared" si="2"/>
        <v>0.6578947368421052</v>
      </c>
    </row>
    <row r="53" spans="1:8" ht="18" customHeight="1">
      <c r="A53" s="84" t="s">
        <v>20</v>
      </c>
      <c r="B53" s="85"/>
      <c r="C53" s="85"/>
      <c r="D53" s="17"/>
      <c r="E53" s="39">
        <v>1288</v>
      </c>
      <c r="F53" s="40">
        <f t="shared" si="1"/>
        <v>0.17196766794218254</v>
      </c>
      <c r="G53" s="41">
        <v>76</v>
      </c>
      <c r="H53" s="18">
        <f t="shared" si="2"/>
        <v>5.900621118012422</v>
      </c>
    </row>
    <row r="54" spans="1:8" ht="44.25" customHeight="1">
      <c r="A54" s="86" t="s">
        <v>47</v>
      </c>
      <c r="B54" s="87"/>
      <c r="C54" s="88"/>
      <c r="D54" s="17"/>
      <c r="E54" s="39">
        <v>0</v>
      </c>
      <c r="F54" s="40">
        <f t="shared" si="1"/>
        <v>0</v>
      </c>
      <c r="G54" s="41">
        <v>0</v>
      </c>
      <c r="H54" s="18" t="e">
        <f t="shared" si="2"/>
        <v>#DIV/0!</v>
      </c>
    </row>
    <row r="55" spans="1:8" ht="17.25" customHeight="1">
      <c r="A55" s="84" t="s">
        <v>21</v>
      </c>
      <c r="B55" s="85"/>
      <c r="C55" s="85"/>
      <c r="D55" s="17"/>
      <c r="E55" s="39">
        <v>6380</v>
      </c>
      <c r="F55" s="40">
        <f t="shared" si="1"/>
        <v>0.851827423502426</v>
      </c>
      <c r="G55" s="39">
        <v>303</v>
      </c>
      <c r="H55" s="18">
        <f t="shared" si="2"/>
        <v>4.749216300940439</v>
      </c>
    </row>
    <row r="56" spans="1:8" ht="15.75" customHeight="1">
      <c r="A56" s="89" t="s">
        <v>29</v>
      </c>
      <c r="B56" s="90"/>
      <c r="C56" s="90"/>
      <c r="D56" s="23"/>
      <c r="E56" s="38">
        <f>B37-C37</f>
        <v>624237</v>
      </c>
      <c r="F56" s="38">
        <f>E56/E$57*100</f>
        <v>83.34517168728588</v>
      </c>
      <c r="G56" s="42">
        <f>E37-F37</f>
        <v>24133</v>
      </c>
      <c r="H56" s="24">
        <f t="shared" si="2"/>
        <v>3.865999612326729</v>
      </c>
    </row>
    <row r="57" spans="1:8" ht="18.75" customHeight="1" thickBot="1">
      <c r="A57" s="91" t="s">
        <v>22</v>
      </c>
      <c r="B57" s="92"/>
      <c r="C57" s="92"/>
      <c r="D57" s="33"/>
      <c r="E57" s="43">
        <f>E43+E56</f>
        <v>748978</v>
      </c>
      <c r="F57" s="43">
        <f>E57/E$57*100</f>
        <v>100</v>
      </c>
      <c r="G57" s="43">
        <f>G43+G56</f>
        <v>30967</v>
      </c>
      <c r="H57" s="32">
        <f t="shared" si="2"/>
        <v>4.134567370470161</v>
      </c>
    </row>
    <row r="58" spans="1:8" ht="19.5" customHeight="1">
      <c r="A58" s="93" t="s">
        <v>31</v>
      </c>
      <c r="B58" s="94"/>
      <c r="C58" s="94"/>
      <c r="D58" s="94"/>
      <c r="E58" s="94"/>
      <c r="F58" s="94"/>
      <c r="G58" s="94"/>
      <c r="H58" s="95"/>
    </row>
    <row r="59" spans="1:8" ht="18" customHeight="1">
      <c r="A59" s="81" t="s">
        <v>23</v>
      </c>
      <c r="B59" s="82"/>
      <c r="C59" s="82"/>
      <c r="D59" s="3"/>
      <c r="E59" s="82" t="s">
        <v>68</v>
      </c>
      <c r="F59" s="82"/>
      <c r="G59" s="82"/>
      <c r="H59" s="83"/>
    </row>
    <row r="60" spans="1:8" ht="31.5" customHeight="1">
      <c r="A60" s="81"/>
      <c r="B60" s="82"/>
      <c r="C60" s="82"/>
      <c r="D60" s="3"/>
      <c r="E60" s="54" t="s">
        <v>34</v>
      </c>
      <c r="F60" s="54" t="s">
        <v>65</v>
      </c>
      <c r="G60" s="55" t="s">
        <v>35</v>
      </c>
      <c r="H60" s="56" t="s">
        <v>43</v>
      </c>
    </row>
    <row r="61" spans="1:8" ht="23.25" customHeight="1">
      <c r="A61" s="79" t="s">
        <v>27</v>
      </c>
      <c r="B61" s="80"/>
      <c r="C61" s="80"/>
      <c r="D61" s="17"/>
      <c r="E61" s="52">
        <v>125986</v>
      </c>
      <c r="F61" s="52">
        <f aca="true" t="shared" si="3" ref="F61:F74">E61/E$74*100</f>
        <v>16.673879582683178</v>
      </c>
      <c r="G61" s="52">
        <v>2631</v>
      </c>
      <c r="H61" s="34">
        <f>G61/E61*100</f>
        <v>2.0883272744590666</v>
      </c>
    </row>
    <row r="62" spans="1:8" ht="15.75">
      <c r="A62" s="79" t="s">
        <v>48</v>
      </c>
      <c r="B62" s="80"/>
      <c r="C62" s="80"/>
      <c r="D62" s="17"/>
      <c r="E62" s="52">
        <v>1976</v>
      </c>
      <c r="F62" s="52">
        <f t="shared" si="3"/>
        <v>0.26151783575462323</v>
      </c>
      <c r="G62" s="52">
        <v>9</v>
      </c>
      <c r="H62" s="34">
        <f aca="true" t="shared" si="4" ref="H62:H74">G62/E62*100</f>
        <v>0.4554655870445344</v>
      </c>
    </row>
    <row r="63" spans="1:8" ht="30.75" customHeight="1">
      <c r="A63" s="79" t="s">
        <v>49</v>
      </c>
      <c r="B63" s="80"/>
      <c r="C63" s="80"/>
      <c r="D63" s="17"/>
      <c r="E63" s="52">
        <v>560</v>
      </c>
      <c r="F63" s="52">
        <f t="shared" si="3"/>
        <v>0.07411436640819281</v>
      </c>
      <c r="G63" s="52">
        <v>0</v>
      </c>
      <c r="H63" s="34">
        <f t="shared" si="4"/>
        <v>0</v>
      </c>
    </row>
    <row r="64" spans="1:8" ht="17.25" customHeight="1">
      <c r="A64" s="79" t="s">
        <v>50</v>
      </c>
      <c r="B64" s="80"/>
      <c r="C64" s="80"/>
      <c r="D64" s="17"/>
      <c r="E64" s="52">
        <v>111250</v>
      </c>
      <c r="F64" s="52">
        <f t="shared" si="3"/>
        <v>14.723612969484734</v>
      </c>
      <c r="G64" s="52">
        <v>161</v>
      </c>
      <c r="H64" s="34">
        <f t="shared" si="4"/>
        <v>0.1447191011235955</v>
      </c>
    </row>
    <row r="65" spans="1:8" ht="15.75" customHeight="1">
      <c r="A65" s="79" t="s">
        <v>25</v>
      </c>
      <c r="B65" s="80"/>
      <c r="C65" s="80"/>
      <c r="D65" s="17"/>
      <c r="E65" s="52">
        <v>20583</v>
      </c>
      <c r="F65" s="52">
        <f t="shared" si="3"/>
        <v>2.724100006749701</v>
      </c>
      <c r="G65" s="52">
        <v>269</v>
      </c>
      <c r="H65" s="34">
        <f t="shared" si="4"/>
        <v>1.3069037555264051</v>
      </c>
    </row>
    <row r="66" spans="1:8" ht="19.5" customHeight="1">
      <c r="A66" s="68" t="s">
        <v>51</v>
      </c>
      <c r="B66" s="69"/>
      <c r="C66" s="70"/>
      <c r="D66" s="17"/>
      <c r="E66" s="52">
        <v>11873</v>
      </c>
      <c r="F66" s="52">
        <f t="shared" si="3"/>
        <v>1.5713569149365594</v>
      </c>
      <c r="G66" s="52">
        <v>17</v>
      </c>
      <c r="H66" s="34">
        <f t="shared" si="4"/>
        <v>0.14318200960161712</v>
      </c>
    </row>
    <row r="67" spans="1:8" ht="17.25" customHeight="1">
      <c r="A67" s="79" t="s">
        <v>26</v>
      </c>
      <c r="B67" s="80"/>
      <c r="C67" s="80"/>
      <c r="D67" s="17"/>
      <c r="E67" s="52">
        <v>400927</v>
      </c>
      <c r="F67" s="52">
        <f t="shared" si="3"/>
        <v>53.06151889453129</v>
      </c>
      <c r="G67" s="52">
        <v>16810</v>
      </c>
      <c r="H67" s="34">
        <f t="shared" si="4"/>
        <v>4.192783224876349</v>
      </c>
    </row>
    <row r="68" spans="1:8" ht="15.75">
      <c r="A68" s="79" t="s">
        <v>52</v>
      </c>
      <c r="B68" s="80"/>
      <c r="C68" s="80"/>
      <c r="D68" s="17"/>
      <c r="E68" s="52">
        <v>52800</v>
      </c>
      <c r="F68" s="52">
        <f t="shared" si="3"/>
        <v>6.987925975629608</v>
      </c>
      <c r="G68" s="52">
        <v>799</v>
      </c>
      <c r="H68" s="34">
        <f t="shared" si="4"/>
        <v>1.5132575757575757</v>
      </c>
    </row>
    <row r="69" spans="1:8" ht="15.75">
      <c r="A69" s="79" t="s">
        <v>53</v>
      </c>
      <c r="B69" s="80"/>
      <c r="C69" s="80"/>
      <c r="D69" s="17"/>
      <c r="E69" s="52">
        <v>0</v>
      </c>
      <c r="F69" s="52">
        <f t="shared" si="3"/>
        <v>0</v>
      </c>
      <c r="G69" s="52">
        <v>0</v>
      </c>
      <c r="H69" s="34" t="e">
        <f t="shared" si="4"/>
        <v>#DIV/0!</v>
      </c>
    </row>
    <row r="70" spans="1:8" ht="15.75">
      <c r="A70" s="68" t="s">
        <v>24</v>
      </c>
      <c r="B70" s="69"/>
      <c r="C70" s="70"/>
      <c r="D70" s="19"/>
      <c r="E70" s="53">
        <v>25625</v>
      </c>
      <c r="F70" s="52">
        <f t="shared" si="3"/>
        <v>3.39139399858918</v>
      </c>
      <c r="G70" s="53">
        <v>4</v>
      </c>
      <c r="H70" s="34">
        <f t="shared" si="4"/>
        <v>0.015609756097560976</v>
      </c>
    </row>
    <row r="71" spans="1:8" ht="20.25" customHeight="1">
      <c r="A71" s="68" t="s">
        <v>54</v>
      </c>
      <c r="B71" s="69"/>
      <c r="C71" s="70"/>
      <c r="D71" s="19"/>
      <c r="E71" s="53">
        <v>4009</v>
      </c>
      <c r="F71" s="52">
        <f t="shared" si="3"/>
        <v>0.5305794552329375</v>
      </c>
      <c r="G71" s="53">
        <v>29</v>
      </c>
      <c r="H71" s="34">
        <f t="shared" si="4"/>
        <v>0.7233724120728361</v>
      </c>
    </row>
    <row r="72" spans="1:8" ht="32.25" customHeight="1">
      <c r="A72" s="68" t="s">
        <v>57</v>
      </c>
      <c r="B72" s="69"/>
      <c r="C72" s="70"/>
      <c r="D72" s="19"/>
      <c r="E72" s="53">
        <v>0</v>
      </c>
      <c r="F72" s="52">
        <f t="shared" si="3"/>
        <v>0</v>
      </c>
      <c r="G72" s="53">
        <v>0</v>
      </c>
      <c r="H72" s="34" t="e">
        <f t="shared" si="4"/>
        <v>#DIV/0!</v>
      </c>
    </row>
    <row r="73" spans="1:8" ht="48" customHeight="1">
      <c r="A73" s="68" t="s">
        <v>55</v>
      </c>
      <c r="B73" s="69"/>
      <c r="C73" s="70"/>
      <c r="D73" s="19"/>
      <c r="E73" s="52">
        <v>0</v>
      </c>
      <c r="F73" s="52">
        <f t="shared" si="3"/>
        <v>0</v>
      </c>
      <c r="G73" s="52">
        <v>0</v>
      </c>
      <c r="H73" s="35" t="e">
        <f t="shared" si="4"/>
        <v>#DIV/0!</v>
      </c>
    </row>
    <row r="74" spans="1:8" ht="17.25" customHeight="1" thickBot="1">
      <c r="A74" s="71" t="s">
        <v>28</v>
      </c>
      <c r="B74" s="72"/>
      <c r="C74" s="72"/>
      <c r="D74" s="20"/>
      <c r="E74" s="59">
        <f>E61+E62+E63+E64+E65+E66+E67+E68+E69+E70+E71+E72+E73</f>
        <v>755589</v>
      </c>
      <c r="F74" s="37">
        <f t="shared" si="3"/>
        <v>100</v>
      </c>
      <c r="G74" s="59">
        <f>SUM(G61:G73)</f>
        <v>20729</v>
      </c>
      <c r="H74" s="36">
        <f t="shared" si="4"/>
        <v>2.74342268084898</v>
      </c>
    </row>
    <row r="75" spans="1:8" ht="24" customHeight="1">
      <c r="A75" s="73" t="s">
        <v>41</v>
      </c>
      <c r="B75" s="74"/>
      <c r="C75" s="74"/>
      <c r="D75" s="74"/>
      <c r="E75" s="74"/>
      <c r="F75" s="74"/>
      <c r="G75" s="74"/>
      <c r="H75" s="75"/>
    </row>
    <row r="76" spans="1:15" ht="23.25" customHeight="1">
      <c r="A76" s="76" t="s">
        <v>32</v>
      </c>
      <c r="B76" s="77"/>
      <c r="C76" s="77"/>
      <c r="D76" s="77"/>
      <c r="E76" s="78"/>
      <c r="F76" s="2" t="s">
        <v>36</v>
      </c>
      <c r="G76" s="2" t="s">
        <v>38</v>
      </c>
      <c r="H76" s="9" t="s">
        <v>37</v>
      </c>
      <c r="M76" s="4"/>
      <c r="N76" s="4"/>
      <c r="O76" s="4"/>
    </row>
    <row r="77" spans="1:15" ht="18.75" customHeight="1">
      <c r="A77" s="61" t="s">
        <v>72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39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5.75">
      <c r="A79" s="61" t="s">
        <v>40</v>
      </c>
      <c r="B79" s="62"/>
      <c r="C79" s="62"/>
      <c r="D79" s="62"/>
      <c r="E79" s="63"/>
      <c r="F79" s="3">
        <v>0</v>
      </c>
      <c r="G79" s="3">
        <v>0</v>
      </c>
      <c r="H79" s="10">
        <f>F79+G79</f>
        <v>0</v>
      </c>
      <c r="M79" s="5"/>
      <c r="N79" s="5"/>
      <c r="O79" s="5"/>
    </row>
    <row r="80" spans="1:15" ht="16.5" thickBot="1">
      <c r="A80" s="64" t="s">
        <v>72</v>
      </c>
      <c r="B80" s="65"/>
      <c r="C80" s="65"/>
      <c r="D80" s="65"/>
      <c r="E80" s="66"/>
      <c r="F80" s="11">
        <v>0</v>
      </c>
      <c r="G80" s="11">
        <f>G77+G78-G79</f>
        <v>0</v>
      </c>
      <c r="H80" s="31">
        <f>F80+G80</f>
        <v>0</v>
      </c>
      <c r="M80" s="5"/>
      <c r="N80" s="5"/>
      <c r="O80" s="5"/>
    </row>
    <row r="81" spans="1:4" ht="14.25" customHeight="1">
      <c r="A81" s="67"/>
      <c r="B81" s="67"/>
      <c r="C81" s="67"/>
      <c r="D81" s="21"/>
    </row>
    <row r="82" spans="1:4" ht="15.75" hidden="1">
      <c r="A82" s="67"/>
      <c r="B82" s="67"/>
      <c r="C82" s="67"/>
      <c r="D82" s="21"/>
    </row>
    <row r="83" spans="1:4" ht="19.5" customHeight="1">
      <c r="A83" s="21"/>
      <c r="B83" s="21"/>
      <c r="C83" s="21"/>
      <c r="D83" s="21"/>
    </row>
    <row r="84" spans="1:7" ht="35.25" customHeight="1">
      <c r="A84" s="60" t="s">
        <v>59</v>
      </c>
      <c r="B84" s="60"/>
      <c r="C84" s="60"/>
      <c r="D84" s="21"/>
      <c r="G84" s="22" t="s">
        <v>56</v>
      </c>
    </row>
    <row r="85" spans="1:4" ht="15.75">
      <c r="A85" s="21"/>
      <c r="B85" s="21"/>
      <c r="C85" s="21"/>
      <c r="D85" s="21"/>
    </row>
    <row r="86" spans="1:4" ht="15.75">
      <c r="A86" s="21"/>
      <c r="B86" s="21"/>
      <c r="C86" s="21"/>
      <c r="D86" s="21"/>
    </row>
    <row r="87" spans="1:4" ht="15.75">
      <c r="A87" s="58" t="s">
        <v>64</v>
      </c>
      <c r="B87" s="21"/>
      <c r="C87" s="21"/>
      <c r="D87" s="21"/>
    </row>
    <row r="88" spans="1:4" ht="14.25" customHeight="1">
      <c r="A88" s="57" t="s">
        <v>62</v>
      </c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  <row r="141" spans="1:4" ht="15.75">
      <c r="A141" s="21"/>
      <c r="B141" s="21"/>
      <c r="C141" s="21"/>
      <c r="D141" s="21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50:C50"/>
    <mergeCell ref="A51:C51"/>
    <mergeCell ref="A52:C52"/>
    <mergeCell ref="A49:C49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H75"/>
    <mergeCell ref="A76:E76"/>
    <mergeCell ref="A84:C84"/>
    <mergeCell ref="A77:E77"/>
    <mergeCell ref="A78:E78"/>
    <mergeCell ref="A79:E79"/>
    <mergeCell ref="A80:E80"/>
    <mergeCell ref="A81:C81"/>
    <mergeCell ref="A82:C82"/>
  </mergeCells>
  <printOptions/>
  <pageMargins left="0.7086614173228347" right="0.7086614173228347" top="0.29527559055118113" bottom="0.29527559055118113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2023-06-06T08:49:39Z</cp:lastPrinted>
  <dcterms:created xsi:type="dcterms:W3CDTF">2007-08-10T11:06:46Z</dcterms:created>
  <dcterms:modified xsi:type="dcterms:W3CDTF">2023-06-23T04:28:35Z</dcterms:modified>
  <cp:category/>
  <cp:version/>
  <cp:contentType/>
  <cp:contentStatus/>
</cp:coreProperties>
</file>